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VFS1801\f_18\w_18\w_18_4\w_18_41\d_18_41_verg\2026\Unterhaltsreinigung\18-0299-26 UR GS Käthe-Paulus-Schule und JZ Kronsberg\04_Vergabeunterlagen\"/>
    </mc:Choice>
  </mc:AlternateContent>
  <bookViews>
    <workbookView xWindow="480" yWindow="45" windowWidth="15180" windowHeight="11640" tabRatio="518"/>
  </bookViews>
  <sheets>
    <sheet name="Ausfüllen_Kalkulationsdaten UR" sheetId="10" r:id="rId1"/>
    <sheet name="Objektdaten_Stunden" sheetId="14" r:id="rId2"/>
    <sheet name="Zusatzkalkulation SVS" sheetId="44" r:id="rId3"/>
  </sheets>
  <definedNames>
    <definedName name="_xlnm._FilterDatabase" localSheetId="1" hidden="1">Objektdaten_Stunden!$A$11:$AG$56</definedName>
    <definedName name="Bearbeiter" comment="Liste der möglichen Datenbearbeiter/innen" localSheetId="2">#REF!</definedName>
    <definedName name="Bearbeiter" comment="Liste der möglichen Datenbearbeiter/innen">#REF!</definedName>
    <definedName name="Brutto">#REF!</definedName>
    <definedName name="_xlnm.Print_Area" localSheetId="0">'Ausfüllen_Kalkulationsdaten UR'!$A$1:$L$39</definedName>
    <definedName name="_xlnm.Print_Titles" localSheetId="1">Objektdaten_Stunden!$1:$11</definedName>
    <definedName name="Netto">#REF!</definedName>
    <definedName name="Ust">#REF!</definedName>
  </definedNames>
  <calcPr calcId="162913"/>
</workbook>
</file>

<file path=xl/calcChain.xml><?xml version="1.0" encoding="utf-8"?>
<calcChain xmlns="http://schemas.openxmlformats.org/spreadsheetml/2006/main">
  <c r="C13" i="44" l="1"/>
  <c r="L14" i="10" l="1"/>
  <c r="D10" i="10"/>
  <c r="E6" i="10" l="1"/>
  <c r="D15" i="10"/>
  <c r="D14" i="10"/>
  <c r="D13" i="10"/>
  <c r="D12" i="10"/>
  <c r="AD12" i="14" l="1"/>
  <c r="T13" i="14"/>
  <c r="Y13" i="14" s="1"/>
  <c r="T14" i="14"/>
  <c r="Y14" i="14" s="1"/>
  <c r="T15" i="14"/>
  <c r="Y15" i="14" s="1"/>
  <c r="T16" i="14"/>
  <c r="Y16" i="14" s="1"/>
  <c r="T17" i="14"/>
  <c r="Y17" i="14" s="1"/>
  <c r="T18" i="14"/>
  <c r="Y18" i="14" s="1"/>
  <c r="T19" i="14"/>
  <c r="Y19" i="14" s="1"/>
  <c r="T20" i="14"/>
  <c r="Y20" i="14" s="1"/>
  <c r="T21" i="14"/>
  <c r="Y21" i="14" s="1"/>
  <c r="T22" i="14"/>
  <c r="Y22" i="14" s="1"/>
  <c r="T23" i="14"/>
  <c r="Y23" i="14" s="1"/>
  <c r="T24" i="14"/>
  <c r="Y24" i="14" s="1"/>
  <c r="T25" i="14"/>
  <c r="Y25" i="14" s="1"/>
  <c r="T26" i="14"/>
  <c r="Y26" i="14" s="1"/>
  <c r="T27" i="14"/>
  <c r="Y27" i="14" s="1"/>
  <c r="T28" i="14"/>
  <c r="Y28" i="14" s="1"/>
  <c r="T29" i="14"/>
  <c r="Y29" i="14" s="1"/>
  <c r="T30" i="14"/>
  <c r="Y30" i="14" s="1"/>
  <c r="T31" i="14"/>
  <c r="Y31" i="14" s="1"/>
  <c r="T32" i="14"/>
  <c r="Y32" i="14" s="1"/>
  <c r="T33" i="14"/>
  <c r="Y33" i="14" s="1"/>
  <c r="T34" i="14"/>
  <c r="Y34" i="14" s="1"/>
  <c r="T35" i="14"/>
  <c r="Y35" i="14" s="1"/>
  <c r="T36" i="14"/>
  <c r="Y36" i="14" s="1"/>
  <c r="T37" i="14"/>
  <c r="Y37" i="14" s="1"/>
  <c r="T38" i="14"/>
  <c r="Y38" i="14" s="1"/>
  <c r="T39" i="14"/>
  <c r="Y39" i="14" s="1"/>
  <c r="T40" i="14"/>
  <c r="Y40" i="14" s="1"/>
  <c r="T41" i="14"/>
  <c r="Y41" i="14" s="1"/>
  <c r="T42" i="14"/>
  <c r="Y42" i="14" s="1"/>
  <c r="T43" i="14"/>
  <c r="Y43" i="14" s="1"/>
  <c r="T44" i="14"/>
  <c r="Y44" i="14" s="1"/>
  <c r="T45" i="14"/>
  <c r="Y45" i="14" s="1"/>
  <c r="T46" i="14"/>
  <c r="Y46" i="14" s="1"/>
  <c r="T47" i="14"/>
  <c r="Y47" i="14" s="1"/>
  <c r="T48" i="14"/>
  <c r="Y48" i="14" s="1"/>
  <c r="T49" i="14"/>
  <c r="Y49" i="14" s="1"/>
  <c r="T50" i="14"/>
  <c r="Y50" i="14" s="1"/>
  <c r="T51" i="14"/>
  <c r="Y51" i="14" s="1"/>
  <c r="T52" i="14"/>
  <c r="Y52" i="14" s="1"/>
  <c r="T53" i="14"/>
  <c r="Y53" i="14" s="1"/>
  <c r="T54" i="14"/>
  <c r="Y54" i="14" s="1"/>
  <c r="T55" i="14"/>
  <c r="Y55" i="14" s="1"/>
  <c r="T56" i="14"/>
  <c r="Y56" i="14" s="1"/>
  <c r="AC56" i="14" s="1"/>
  <c r="T12" i="14"/>
  <c r="Y12" i="14" l="1"/>
  <c r="X12" i="14"/>
  <c r="V12" i="14" s="1"/>
  <c r="U12" i="14" s="1"/>
  <c r="W12" i="14"/>
  <c r="AC12" i="14" l="1"/>
  <c r="Z12" i="14" s="1"/>
  <c r="AA12" i="14" s="1"/>
  <c r="AB12" i="14" l="1"/>
  <c r="AE12" i="14"/>
  <c r="AG12" i="14" s="1"/>
  <c r="G70" i="44"/>
  <c r="E70" i="44"/>
  <c r="C70" i="44"/>
  <c r="H69" i="44"/>
  <c r="F69" i="44"/>
  <c r="D69" i="44"/>
  <c r="H68" i="44"/>
  <c r="F68" i="44"/>
  <c r="D68" i="44"/>
  <c r="H67" i="44"/>
  <c r="F67" i="44"/>
  <c r="D67" i="44"/>
  <c r="H66" i="44"/>
  <c r="F66" i="44"/>
  <c r="D66" i="44"/>
  <c r="H65" i="44"/>
  <c r="F65" i="44"/>
  <c r="D65" i="44"/>
  <c r="H64" i="44"/>
  <c r="F64" i="44"/>
  <c r="D64" i="44"/>
  <c r="H63" i="44"/>
  <c r="F63" i="44"/>
  <c r="D63" i="44"/>
  <c r="H62" i="44"/>
  <c r="F62" i="44"/>
  <c r="D62" i="44"/>
  <c r="H61" i="44"/>
  <c r="F61" i="44"/>
  <c r="D61" i="44"/>
  <c r="H60" i="44"/>
  <c r="F60" i="44"/>
  <c r="D60" i="44"/>
  <c r="H59" i="44"/>
  <c r="F59" i="44"/>
  <c r="D59" i="44"/>
  <c r="G55" i="44"/>
  <c r="E55" i="44"/>
  <c r="C55" i="44"/>
  <c r="H54" i="44"/>
  <c r="F54" i="44"/>
  <c r="D54" i="44"/>
  <c r="H53" i="44"/>
  <c r="F53" i="44"/>
  <c r="D53" i="44"/>
  <c r="H52" i="44"/>
  <c r="F52" i="44"/>
  <c r="D52" i="44"/>
  <c r="H51" i="44"/>
  <c r="F51" i="44"/>
  <c r="D51" i="44"/>
  <c r="H47" i="44"/>
  <c r="F47" i="44"/>
  <c r="D47" i="44"/>
  <c r="H46" i="44"/>
  <c r="F46" i="44"/>
  <c r="D46" i="44"/>
  <c r="H40" i="44"/>
  <c r="F40" i="44"/>
  <c r="D40" i="44"/>
  <c r="G29" i="44"/>
  <c r="E29" i="44"/>
  <c r="C29" i="44"/>
  <c r="C41" i="44" s="1"/>
  <c r="D41" i="44" s="1"/>
  <c r="H28" i="44"/>
  <c r="F28" i="44"/>
  <c r="D28" i="44"/>
  <c r="H27" i="44"/>
  <c r="F27" i="44"/>
  <c r="D27" i="44"/>
  <c r="H26" i="44"/>
  <c r="F26" i="44"/>
  <c r="D26" i="44"/>
  <c r="F25" i="44"/>
  <c r="D25" i="44"/>
  <c r="F24" i="44"/>
  <c r="D24" i="44"/>
  <c r="H23" i="44"/>
  <c r="F23" i="44"/>
  <c r="D23" i="44"/>
  <c r="H22" i="44"/>
  <c r="F22" i="44"/>
  <c r="D22" i="44"/>
  <c r="G34" i="44" l="1"/>
  <c r="G35" i="44" s="1"/>
  <c r="E34" i="44"/>
  <c r="C34" i="44"/>
  <c r="AF12" i="14"/>
  <c r="C38" i="44"/>
  <c r="D38" i="44" s="1"/>
  <c r="E38" i="44"/>
  <c r="E36" i="44"/>
  <c r="E37" i="44" s="1"/>
  <c r="E35" i="44"/>
  <c r="E32" i="44"/>
  <c r="E33" i="44" s="1"/>
  <c r="F33" i="44" s="1"/>
  <c r="G36" i="44"/>
  <c r="G37" i="44" s="1"/>
  <c r="G41" i="44"/>
  <c r="H41" i="44" s="1"/>
  <c r="E41" i="44"/>
  <c r="F41" i="44" s="1"/>
  <c r="E39" i="44"/>
  <c r="H55" i="44"/>
  <c r="H70" i="44"/>
  <c r="F70" i="44"/>
  <c r="F55" i="44"/>
  <c r="H29" i="44"/>
  <c r="F29" i="44"/>
  <c r="D70" i="44"/>
  <c r="D55" i="44"/>
  <c r="D29" i="44"/>
  <c r="C36" i="44"/>
  <c r="C37" i="44" s="1"/>
  <c r="D37" i="44" s="1"/>
  <c r="G38" i="44"/>
  <c r="H38" i="44" s="1"/>
  <c r="C32" i="44"/>
  <c r="C33" i="44" s="1"/>
  <c r="D33" i="44" s="1"/>
  <c r="G32" i="44"/>
  <c r="G33" i="44" s="1"/>
  <c r="D34" i="44"/>
  <c r="C39" i="44" l="1"/>
  <c r="D39" i="44" s="1"/>
  <c r="F32" i="44"/>
  <c r="F34" i="44"/>
  <c r="H34" i="44"/>
  <c r="G39" i="44"/>
  <c r="H39" i="44" s="1"/>
  <c r="D32" i="44"/>
  <c r="C35" i="44"/>
  <c r="D35" i="44" s="1"/>
  <c r="D42" i="44" s="1"/>
  <c r="D43" i="44" s="1"/>
  <c r="D48" i="44" s="1"/>
  <c r="D72" i="44" s="1"/>
  <c r="H35" i="44"/>
  <c r="F36" i="44"/>
  <c r="F37" i="44"/>
  <c r="F35" i="44"/>
  <c r="D36" i="44"/>
  <c r="H32" i="44"/>
  <c r="H33" i="44"/>
  <c r="H36" i="44"/>
  <c r="H37" i="44"/>
  <c r="F39" i="44"/>
  <c r="F38" i="44"/>
  <c r="D73" i="44" l="1"/>
  <c r="D74" i="44"/>
  <c r="C42" i="44"/>
  <c r="C43" i="44" s="1"/>
  <c r="C48" i="44" s="1"/>
  <c r="C72" i="44" s="1"/>
  <c r="F42" i="44"/>
  <c r="F43" i="44" s="1"/>
  <c r="F48" i="44" s="1"/>
  <c r="H42" i="44"/>
  <c r="H43" i="44" s="1"/>
  <c r="H48" i="44" s="1"/>
  <c r="E42" i="44"/>
  <c r="E43" i="44" s="1"/>
  <c r="E48" i="44" s="1"/>
  <c r="E72" i="44" s="1"/>
  <c r="G42" i="44"/>
  <c r="G43" i="44" s="1"/>
  <c r="G48" i="44" s="1"/>
  <c r="G72" i="44" s="1"/>
  <c r="D77" i="44" l="1"/>
  <c r="F72" i="44"/>
  <c r="C78" i="44"/>
  <c r="C76" i="44"/>
  <c r="H72" i="44"/>
  <c r="F73" i="44" l="1"/>
  <c r="F74" i="44"/>
  <c r="F77" i="44" s="1"/>
  <c r="H73" i="44"/>
  <c r="H74" i="44"/>
  <c r="H77" i="44" s="1"/>
  <c r="D76" i="44"/>
  <c r="C77" i="44"/>
  <c r="AD13" i="14"/>
  <c r="AD14" i="14"/>
  <c r="AD15" i="14"/>
  <c r="AD16" i="14"/>
  <c r="AD17" i="14"/>
  <c r="AD18" i="14"/>
  <c r="AD19" i="14"/>
  <c r="AD20" i="14"/>
  <c r="AD21" i="14"/>
  <c r="AD22" i="14"/>
  <c r="AD23" i="14"/>
  <c r="AD24" i="14"/>
  <c r="AD25" i="14"/>
  <c r="AD26" i="14"/>
  <c r="AD27" i="14"/>
  <c r="AD28" i="14"/>
  <c r="AD29" i="14"/>
  <c r="AD30" i="14"/>
  <c r="AD31" i="14"/>
  <c r="AD32" i="14"/>
  <c r="AD33" i="14"/>
  <c r="AD34" i="14"/>
  <c r="AD35" i="14"/>
  <c r="AD36" i="14"/>
  <c r="AD37" i="14"/>
  <c r="AD38" i="14"/>
  <c r="AD39" i="14"/>
  <c r="AD40" i="14"/>
  <c r="AD41" i="14"/>
  <c r="AD42" i="14"/>
  <c r="AD43" i="14"/>
  <c r="AD44" i="14"/>
  <c r="AD45" i="14"/>
  <c r="AD46" i="14"/>
  <c r="AD47" i="14"/>
  <c r="AD48" i="14"/>
  <c r="AD49" i="14"/>
  <c r="AD50" i="14"/>
  <c r="AD51" i="14"/>
  <c r="AD52" i="14"/>
  <c r="AD53" i="14"/>
  <c r="AD54" i="14"/>
  <c r="AD55" i="14"/>
  <c r="AD56" i="14"/>
  <c r="M10" i="14"/>
  <c r="M9" i="14"/>
  <c r="R10" i="14"/>
  <c r="Q10" i="14"/>
  <c r="P10" i="14"/>
  <c r="R9" i="14"/>
  <c r="Q9" i="14"/>
  <c r="P9" i="14"/>
  <c r="E76" i="44" l="1"/>
  <c r="E78" i="44"/>
  <c r="G76" i="44"/>
  <c r="G78" i="44"/>
  <c r="C82" i="44"/>
  <c r="C83" i="44" s="1"/>
  <c r="Z56" i="14"/>
  <c r="AA56" i="14" s="1"/>
  <c r="W28" i="14"/>
  <c r="W24" i="14"/>
  <c r="W20" i="14"/>
  <c r="W21" i="14"/>
  <c r="W49" i="14"/>
  <c r="X37" i="14"/>
  <c r="V37" i="14" s="1"/>
  <c r="W33" i="14"/>
  <c r="X23" i="14"/>
  <c r="V23" i="14" s="1"/>
  <c r="W52" i="14"/>
  <c r="W48" i="14"/>
  <c r="W44" i="14"/>
  <c r="W40" i="14"/>
  <c r="W26" i="14"/>
  <c r="W36" i="14"/>
  <c r="W55" i="14"/>
  <c r="X43" i="14"/>
  <c r="V43" i="14" s="1"/>
  <c r="X39" i="14"/>
  <c r="V39" i="14" s="1"/>
  <c r="W22" i="14"/>
  <c r="W18" i="14"/>
  <c r="W35" i="14"/>
  <c r="X31" i="14"/>
  <c r="V31" i="14" s="1"/>
  <c r="W14" i="14"/>
  <c r="W50" i="14"/>
  <c r="W42" i="14"/>
  <c r="W38" i="14"/>
  <c r="X28" i="14"/>
  <c r="V28" i="14" s="1"/>
  <c r="W17" i="14"/>
  <c r="W34" i="14"/>
  <c r="X24" i="14"/>
  <c r="V24" i="14" s="1"/>
  <c r="W13" i="14"/>
  <c r="X20" i="14"/>
  <c r="V20" i="14" s="1"/>
  <c r="X47" i="14"/>
  <c r="V47" i="14" s="1"/>
  <c r="X19" i="14"/>
  <c r="V19" i="14" s="1"/>
  <c r="W47" i="14"/>
  <c r="X41" i="14"/>
  <c r="V41" i="14" s="1"/>
  <c r="W19" i="14"/>
  <c r="W41" i="14"/>
  <c r="X35" i="14"/>
  <c r="V35" i="14" s="1"/>
  <c r="X33" i="14"/>
  <c r="V33" i="14" s="1"/>
  <c r="X26" i="14"/>
  <c r="V26" i="14" s="1"/>
  <c r="W45" i="14"/>
  <c r="X36" i="14"/>
  <c r="V36" i="14" s="1"/>
  <c r="X29" i="14"/>
  <c r="V29" i="14" s="1"/>
  <c r="X25" i="14"/>
  <c r="V25" i="14" s="1"/>
  <c r="X27" i="14"/>
  <c r="V27" i="14" s="1"/>
  <c r="W25" i="14"/>
  <c r="W27" i="14"/>
  <c r="X44" i="14"/>
  <c r="V44" i="14" s="1"/>
  <c r="X42" i="14"/>
  <c r="V42" i="14" s="1"/>
  <c r="W31" i="14"/>
  <c r="W29" i="14"/>
  <c r="X17" i="14"/>
  <c r="V17" i="14" s="1"/>
  <c r="X51" i="14"/>
  <c r="V51" i="14" s="1"/>
  <c r="X48" i="14"/>
  <c r="V48" i="14" s="1"/>
  <c r="X38" i="14"/>
  <c r="V38" i="14" s="1"/>
  <c r="X15" i="14"/>
  <c r="V15" i="14" s="1"/>
  <c r="X55" i="14"/>
  <c r="V55" i="14" s="1"/>
  <c r="X53" i="14"/>
  <c r="V53" i="14" s="1"/>
  <c r="W51" i="14"/>
  <c r="X49" i="14"/>
  <c r="V49" i="14" s="1"/>
  <c r="X40" i="14"/>
  <c r="V40" i="14" s="1"/>
  <c r="W15" i="14"/>
  <c r="W53" i="14"/>
  <c r="X45" i="14"/>
  <c r="V45" i="14" s="1"/>
  <c r="X22" i="14"/>
  <c r="V22" i="14" s="1"/>
  <c r="X21" i="14"/>
  <c r="V21" i="14" s="1"/>
  <c r="W32" i="14"/>
  <c r="X32" i="14"/>
  <c r="V32" i="14" s="1"/>
  <c r="W54" i="14"/>
  <c r="X54" i="14"/>
  <c r="V54" i="14" s="1"/>
  <c r="W46" i="14"/>
  <c r="X46" i="14"/>
  <c r="V46" i="14" s="1"/>
  <c r="W43" i="14"/>
  <c r="W30" i="14"/>
  <c r="X30" i="14"/>
  <c r="V30" i="14" s="1"/>
  <c r="W23" i="14"/>
  <c r="W37" i="14"/>
  <c r="W16" i="14"/>
  <c r="X16" i="14"/>
  <c r="V16" i="14" s="1"/>
  <c r="W39" i="14"/>
  <c r="X52" i="14"/>
  <c r="V52" i="14" s="1"/>
  <c r="X50" i="14"/>
  <c r="V50" i="14" s="1"/>
  <c r="X34" i="14"/>
  <c r="V34" i="14" s="1"/>
  <c r="X18" i="14"/>
  <c r="V18" i="14" s="1"/>
  <c r="X14" i="14"/>
  <c r="V14" i="14" s="1"/>
  <c r="X13" i="14"/>
  <c r="V13" i="14" s="1"/>
  <c r="W56" i="14"/>
  <c r="X56" i="14"/>
  <c r="V56" i="14" s="1"/>
  <c r="U56" i="14" s="1"/>
  <c r="U21" i="14" l="1"/>
  <c r="AC21" i="14"/>
  <c r="Z21" i="14" s="1"/>
  <c r="AA21" i="14" s="1"/>
  <c r="U46" i="14"/>
  <c r="AC46" i="14"/>
  <c r="Z46" i="14" s="1"/>
  <c r="AA46" i="14" s="1"/>
  <c r="U45" i="14"/>
  <c r="AC45" i="14"/>
  <c r="Z45" i="14" s="1"/>
  <c r="AA45" i="14" s="1"/>
  <c r="U15" i="14"/>
  <c r="AC15" i="14"/>
  <c r="Z15" i="14" s="1"/>
  <c r="AA15" i="14" s="1"/>
  <c r="U44" i="14"/>
  <c r="AC44" i="14"/>
  <c r="AB44" i="14" s="1"/>
  <c r="U26" i="14"/>
  <c r="AC26" i="14"/>
  <c r="U47" i="14"/>
  <c r="AC47" i="14"/>
  <c r="Z47" i="14" s="1"/>
  <c r="AA47" i="14" s="1"/>
  <c r="U31" i="14"/>
  <c r="AC31" i="14"/>
  <c r="Z31" i="14" s="1"/>
  <c r="AA31" i="14" s="1"/>
  <c r="U43" i="14"/>
  <c r="AC43" i="14"/>
  <c r="Z43" i="14" s="1"/>
  <c r="AA43" i="14" s="1"/>
  <c r="U23" i="14"/>
  <c r="AC23" i="14"/>
  <c r="U55" i="14"/>
  <c r="AC55" i="14"/>
  <c r="AE55" i="14" s="1"/>
  <c r="AG55" i="14" s="1"/>
  <c r="U19" i="14"/>
  <c r="AC19" i="14"/>
  <c r="Z19" i="14" s="1"/>
  <c r="AA19" i="14" s="1"/>
  <c r="U16" i="14"/>
  <c r="AC16" i="14"/>
  <c r="Z16" i="14" s="1"/>
  <c r="AA16" i="14" s="1"/>
  <c r="U33" i="14"/>
  <c r="AC33" i="14"/>
  <c r="Z33" i="14" s="1"/>
  <c r="AA33" i="14" s="1"/>
  <c r="U36" i="14"/>
  <c r="AC36" i="14"/>
  <c r="Z36" i="14" s="1"/>
  <c r="AA36" i="14" s="1"/>
  <c r="U22" i="14"/>
  <c r="AC22" i="14"/>
  <c r="Z22" i="14" s="1"/>
  <c r="AA22" i="14" s="1"/>
  <c r="U28" i="14"/>
  <c r="AC28" i="14"/>
  <c r="Z28" i="14" s="1"/>
  <c r="AA28" i="14" s="1"/>
  <c r="U38" i="14"/>
  <c r="AC38" i="14"/>
  <c r="Z38" i="14" s="1"/>
  <c r="AA38" i="14" s="1"/>
  <c r="U14" i="14"/>
  <c r="AC14" i="14"/>
  <c r="Z14" i="14" s="1"/>
  <c r="AA14" i="14" s="1"/>
  <c r="U51" i="14"/>
  <c r="AC51" i="14"/>
  <c r="Z51" i="14" s="1"/>
  <c r="AA51" i="14" s="1"/>
  <c r="U27" i="14"/>
  <c r="AC27" i="14"/>
  <c r="AE27" i="14" s="1"/>
  <c r="AF27" i="14" s="1"/>
  <c r="U24" i="14"/>
  <c r="AC24" i="14"/>
  <c r="Z24" i="14" s="1"/>
  <c r="AA24" i="14" s="1"/>
  <c r="U50" i="14"/>
  <c r="AC50" i="14"/>
  <c r="Z50" i="14" s="1"/>
  <c r="AA50" i="14" s="1"/>
  <c r="U53" i="14"/>
  <c r="AC53" i="14"/>
  <c r="Z53" i="14" s="1"/>
  <c r="AA53" i="14" s="1"/>
  <c r="U39" i="14"/>
  <c r="AC39" i="14"/>
  <c r="Z39" i="14" s="1"/>
  <c r="AA39" i="14" s="1"/>
  <c r="U52" i="14"/>
  <c r="AC52" i="14"/>
  <c r="U42" i="14"/>
  <c r="AC42" i="14"/>
  <c r="Z42" i="14" s="1"/>
  <c r="AA42" i="14" s="1"/>
  <c r="U20" i="14"/>
  <c r="AC20" i="14"/>
  <c r="Z20" i="14" s="1"/>
  <c r="AA20" i="14" s="1"/>
  <c r="U13" i="14"/>
  <c r="AC13" i="14"/>
  <c r="U54" i="14"/>
  <c r="AC54" i="14"/>
  <c r="Z54" i="14" s="1"/>
  <c r="AA54" i="14" s="1"/>
  <c r="U48" i="14"/>
  <c r="AC48" i="14"/>
  <c r="Z48" i="14" s="1"/>
  <c r="AA48" i="14" s="1"/>
  <c r="U35" i="14"/>
  <c r="AC35" i="14"/>
  <c r="Z35" i="14" s="1"/>
  <c r="AA35" i="14" s="1"/>
  <c r="U40" i="14"/>
  <c r="AC40" i="14"/>
  <c r="Z40" i="14" s="1"/>
  <c r="AA40" i="14" s="1"/>
  <c r="U18" i="14"/>
  <c r="AC18" i="14"/>
  <c r="Z18" i="14" s="1"/>
  <c r="AA18" i="14" s="1"/>
  <c r="U32" i="14"/>
  <c r="AC32" i="14"/>
  <c r="Z32" i="14" s="1"/>
  <c r="AA32" i="14" s="1"/>
  <c r="U49" i="14"/>
  <c r="AC49" i="14"/>
  <c r="AE49" i="14" s="1"/>
  <c r="AG49" i="14" s="1"/>
  <c r="U17" i="14"/>
  <c r="AC17" i="14"/>
  <c r="U25" i="14"/>
  <c r="AC25" i="14"/>
  <c r="Z25" i="14" s="1"/>
  <c r="AA25" i="14" s="1"/>
  <c r="U37" i="14"/>
  <c r="AC37" i="14"/>
  <c r="Z37" i="14" s="1"/>
  <c r="AA37" i="14" s="1"/>
  <c r="U34" i="14"/>
  <c r="AC34" i="14"/>
  <c r="Z34" i="14" s="1"/>
  <c r="AA34" i="14" s="1"/>
  <c r="U30" i="14"/>
  <c r="AC30" i="14"/>
  <c r="Z30" i="14" s="1"/>
  <c r="AA30" i="14" s="1"/>
  <c r="U29" i="14"/>
  <c r="AC29" i="14"/>
  <c r="Z29" i="14" s="1"/>
  <c r="AA29" i="14" s="1"/>
  <c r="U41" i="14"/>
  <c r="AC41" i="14"/>
  <c r="Z41" i="14" s="1"/>
  <c r="AA41" i="14" s="1"/>
  <c r="AB52" i="14"/>
  <c r="Z52" i="14"/>
  <c r="AA52" i="14" s="1"/>
  <c r="F76" i="44"/>
  <c r="E77" i="44"/>
  <c r="G77" i="44"/>
  <c r="H76" i="44"/>
  <c r="Z26" i="14"/>
  <c r="AA26" i="14" s="1"/>
  <c r="Z23" i="14"/>
  <c r="AA23" i="14" s="1"/>
  <c r="AB46" i="14"/>
  <c r="AE52" i="14"/>
  <c r="AB56" i="14"/>
  <c r="AE56" i="14"/>
  <c r="AG56" i="14" s="1"/>
  <c r="AE54" i="14" l="1"/>
  <c r="AG54" i="14" s="1"/>
  <c r="AB38" i="14"/>
  <c r="AE38" i="14"/>
  <c r="AG38" i="14" s="1"/>
  <c r="AE33" i="14"/>
  <c r="AB33" i="14"/>
  <c r="AB29" i="14"/>
  <c r="AE46" i="14"/>
  <c r="AG46" i="14" s="1"/>
  <c r="AE32" i="14"/>
  <c r="AG32" i="14" s="1"/>
  <c r="AB53" i="14"/>
  <c r="AB36" i="14"/>
  <c r="AE45" i="14"/>
  <c r="AG45" i="14" s="1"/>
  <c r="AE28" i="14"/>
  <c r="AG28" i="14" s="1"/>
  <c r="AE37" i="14"/>
  <c r="AG37" i="14" s="1"/>
  <c r="Z44" i="14"/>
  <c r="AA44" i="14" s="1"/>
  <c r="AB28" i="14"/>
  <c r="AE44" i="14"/>
  <c r="AG44" i="14" s="1"/>
  <c r="AB39" i="14"/>
  <c r="AE40" i="14"/>
  <c r="AG40" i="14" s="1"/>
  <c r="AE42" i="14"/>
  <c r="AF42" i="14" s="1"/>
  <c r="AB43" i="14"/>
  <c r="AB47" i="14"/>
  <c r="AE43" i="14"/>
  <c r="AG43" i="14" s="1"/>
  <c r="AE47" i="14"/>
  <c r="AG47" i="14" s="1"/>
  <c r="Z55" i="14"/>
  <c r="AA55" i="14" s="1"/>
  <c r="AB48" i="14"/>
  <c r="AB40" i="14"/>
  <c r="AB55" i="14"/>
  <c r="AE34" i="14"/>
  <c r="AG34" i="14" s="1"/>
  <c r="AE53" i="14"/>
  <c r="AG53" i="14" s="1"/>
  <c r="AB37" i="14"/>
  <c r="AB51" i="14"/>
  <c r="AB41" i="14"/>
  <c r="AB32" i="14"/>
  <c r="AE30" i="14"/>
  <c r="AG30" i="14" s="1"/>
  <c r="AB34" i="14"/>
  <c r="AE51" i="14"/>
  <c r="AG51" i="14" s="1"/>
  <c r="AE41" i="14"/>
  <c r="AG41" i="14" s="1"/>
  <c r="AB50" i="14"/>
  <c r="Z27" i="14"/>
  <c r="AA27" i="14" s="1"/>
  <c r="AE39" i="14"/>
  <c r="AG39" i="14" s="1"/>
  <c r="AB35" i="14"/>
  <c r="AB30" i="14"/>
  <c r="AE36" i="14"/>
  <c r="AG36" i="14" s="1"/>
  <c r="AE31" i="14"/>
  <c r="AB27" i="14"/>
  <c r="AB49" i="14"/>
  <c r="AE35" i="14"/>
  <c r="AG35" i="14" s="1"/>
  <c r="AB31" i="14"/>
  <c r="Z49" i="14"/>
  <c r="AA49" i="14" s="1"/>
  <c r="AB42" i="14"/>
  <c r="AE48" i="14"/>
  <c r="AG48" i="14" s="1"/>
  <c r="AE29" i="14"/>
  <c r="AG29" i="14" s="1"/>
  <c r="AB45" i="14"/>
  <c r="AE50" i="14"/>
  <c r="AG50" i="14" s="1"/>
  <c r="AB54" i="14"/>
  <c r="AF49" i="14"/>
  <c r="AB13" i="14"/>
  <c r="Z13" i="14"/>
  <c r="AA13" i="14" s="1"/>
  <c r="AE17" i="14"/>
  <c r="AF17" i="14" s="1"/>
  <c r="Z17" i="14"/>
  <c r="AA17" i="14" s="1"/>
  <c r="AE18" i="14"/>
  <c r="AG18" i="14" s="1"/>
  <c r="AE22" i="14"/>
  <c r="AF22" i="14" s="1"/>
  <c r="AB16" i="14"/>
  <c r="AB22" i="14"/>
  <c r="AE16" i="14"/>
  <c r="AG16" i="14" s="1"/>
  <c r="AE24" i="14"/>
  <c r="AF24" i="14" s="1"/>
  <c r="AB21" i="14"/>
  <c r="AB24" i="14"/>
  <c r="AE25" i="14"/>
  <c r="AG25" i="14" s="1"/>
  <c r="AB26" i="14"/>
  <c r="AE26" i="14"/>
  <c r="AG26" i="14" s="1"/>
  <c r="AB18" i="14"/>
  <c r="AB25" i="14"/>
  <c r="AB14" i="14"/>
  <c r="AE23" i="14"/>
  <c r="AG23" i="14" s="1"/>
  <c r="AB23" i="14"/>
  <c r="AB17" i="14"/>
  <c r="AE14" i="14"/>
  <c r="AG14" i="14" s="1"/>
  <c r="AB20" i="14"/>
  <c r="AE20" i="14"/>
  <c r="AG20" i="14" s="1"/>
  <c r="AE13" i="14"/>
  <c r="AE21" i="14"/>
  <c r="AG21" i="14" s="1"/>
  <c r="AB19" i="14"/>
  <c r="AE19" i="14"/>
  <c r="AB15" i="14"/>
  <c r="AE15" i="14"/>
  <c r="AF46" i="14"/>
  <c r="AG27" i="14"/>
  <c r="AF55" i="14"/>
  <c r="AG52" i="14"/>
  <c r="AF52" i="14"/>
  <c r="AF33" i="14"/>
  <c r="AG33" i="14"/>
  <c r="AF38" i="14"/>
  <c r="AF56" i="14"/>
  <c r="AF54" i="14" l="1"/>
  <c r="AF44" i="14"/>
  <c r="AF28" i="14"/>
  <c r="AF32" i="14"/>
  <c r="AF29" i="14"/>
  <c r="AF34" i="14"/>
  <c r="AF37" i="14"/>
  <c r="AF53" i="14"/>
  <c r="AF51" i="14"/>
  <c r="AG42" i="14"/>
  <c r="AF50" i="14"/>
  <c r="AF45" i="14"/>
  <c r="AF40" i="14"/>
  <c r="AF47" i="14"/>
  <c r="AF43" i="14"/>
  <c r="AF41" i="14"/>
  <c r="AF35" i="14"/>
  <c r="AF48" i="14"/>
  <c r="AF36" i="14"/>
  <c r="AF30" i="14"/>
  <c r="AF39" i="14"/>
  <c r="AG31" i="14"/>
  <c r="AF31" i="14"/>
  <c r="AG17" i="14"/>
  <c r="AF13" i="14"/>
  <c r="AE10" i="14"/>
  <c r="AE9" i="14"/>
  <c r="K11" i="10" s="1"/>
  <c r="AF18" i="14"/>
  <c r="AF16" i="14"/>
  <c r="AG22" i="14"/>
  <c r="AG24" i="14"/>
  <c r="AF23" i="14"/>
  <c r="AF25" i="14"/>
  <c r="AF26" i="14"/>
  <c r="AF14" i="14"/>
  <c r="AF20" i="14"/>
  <c r="AG13" i="14"/>
  <c r="AF21" i="14"/>
  <c r="AG19" i="14"/>
  <c r="AF19" i="14"/>
  <c r="AG15" i="14"/>
  <c r="AF15" i="14"/>
  <c r="V10" i="14"/>
  <c r="V9" i="14"/>
  <c r="L26" i="10"/>
  <c r="AF10" i="14" l="1"/>
  <c r="AF9" i="14"/>
  <c r="AG9" i="14"/>
  <c r="AG10" i="14"/>
  <c r="AC9" i="14"/>
  <c r="L23" i="10" s="1"/>
  <c r="AC10" i="14"/>
  <c r="U9" i="14"/>
  <c r="U10" i="14"/>
  <c r="Z9" i="14" l="1"/>
  <c r="Z10" i="14"/>
  <c r="AB10" i="14"/>
  <c r="AB9" i="14"/>
  <c r="AA10" i="14"/>
  <c r="AA9" i="14"/>
  <c r="K12" i="10" l="1"/>
  <c r="L12" i="10" s="1"/>
  <c r="G15" i="10"/>
  <c r="K19" i="10"/>
  <c r="K20" i="10"/>
  <c r="L20" i="10" s="1"/>
  <c r="E4" i="10"/>
  <c r="C4" i="10"/>
  <c r="L11" i="10" l="1"/>
  <c r="L19" i="10"/>
  <c r="L27" i="10" l="1"/>
  <c r="L29" i="10" l="1"/>
  <c r="L28" i="10"/>
  <c r="L30" i="10" s="1"/>
</calcChain>
</file>

<file path=xl/comments1.xml><?xml version="1.0" encoding="utf-8"?>
<comments xmlns="http://schemas.openxmlformats.org/spreadsheetml/2006/main">
  <authors>
    <author>Trottnow, Wiktoria (18.71)</author>
  </authors>
  <commentList>
    <comment ref="E9" authorId="0" shapeId="0">
      <text>
        <r>
          <rPr>
            <b/>
            <sz val="9"/>
            <color indexed="81"/>
            <rFont val="Segoe UI"/>
            <family val="2"/>
          </rPr>
          <t>Reinigungsfläche in m² pro Stunde</t>
        </r>
      </text>
    </comment>
    <comment ref="E20" authorId="0" shapeId="0">
      <text>
        <r>
          <rPr>
            <b/>
            <sz val="9"/>
            <color indexed="81"/>
            <rFont val="Segoe UI"/>
            <family val="2"/>
          </rPr>
          <t>Zeitpunkt der Angebotsabgabe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L24" authorId="0" shapeId="0">
      <text>
        <r>
          <rPr>
            <b/>
            <sz val="9"/>
            <color indexed="81"/>
            <rFont val="Segoe UI"/>
            <family val="2"/>
          </rPr>
          <t>wird durch die Vergabestelle festgelegt</t>
        </r>
      </text>
    </comment>
  </commentList>
</comments>
</file>

<file path=xl/comments2.xml><?xml version="1.0" encoding="utf-8"?>
<comments xmlns="http://schemas.openxmlformats.org/spreadsheetml/2006/main">
  <authors>
    <author>h475122</author>
    <author>Trottnow, Wiktoria (18.71)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</rPr>
          <t xml:space="preserve">z.B. Trakt A, B, C…
Mensagebäude
Nebengebäude
Container
Sportgebäude
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 xml:space="preserve">z.B.  
rechte/linke Seite, 
Flügel Ost/West/Süd/Nord, 
Sportbereich, 
NTW-Bereich, 
Freizeitbereich, 
Mensa,
Container,
Verwaltung, 
Eingangsbereich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Raumnummer, die aus bereits vorhandenen Bauplänen/Gebäudezeichnungen/Raumverzeichnissen entnommen wurde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Tatsächliche Nummer des Raumes, die vor Ort im Objekt festgelegt ist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Interne Nutzerbezeichnung der LHH</t>
        </r>
      </text>
    </comment>
    <comment ref="J11" authorId="0" shapeId="0">
      <text>
        <r>
          <rPr>
            <b/>
            <sz val="8"/>
            <color indexed="81"/>
            <rFont val="Tahoma"/>
            <family val="2"/>
          </rPr>
          <t xml:space="preserve">Schule/Hort/
Schulkita/Verein/Förderverein
Verwaltung
Kita/Krippe
Externe
</t>
        </r>
      </text>
    </comment>
    <comment ref="F13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  <comment ref="F30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  <comment ref="F34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  <comment ref="F51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32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  <comment ref="E32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  <comment ref="G32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</commentList>
</comments>
</file>

<file path=xl/sharedStrings.xml><?xml version="1.0" encoding="utf-8"?>
<sst xmlns="http://schemas.openxmlformats.org/spreadsheetml/2006/main" count="701" uniqueCount="331">
  <si>
    <t xml:space="preserve">Objekt: </t>
  </si>
  <si>
    <t>Raumbezeichnung</t>
  </si>
  <si>
    <t>Raum-gruppe</t>
  </si>
  <si>
    <t>Grund-fläche in m²</t>
  </si>
  <si>
    <t>Summen</t>
  </si>
  <si>
    <t>G</t>
  </si>
  <si>
    <t>Teilsumme</t>
  </si>
  <si>
    <t>Etage</t>
  </si>
  <si>
    <t xml:space="preserve">Adresse: </t>
  </si>
  <si>
    <t>Lfd. Nr</t>
  </si>
  <si>
    <t>Leistungs-wert</t>
  </si>
  <si>
    <t>Ø Stunden in der Woche</t>
  </si>
  <si>
    <t>Ø Stunden 
im Monat</t>
  </si>
  <si>
    <t>Stunden 
im Jahr</t>
  </si>
  <si>
    <t>Stunden-verrech-nungssatz in € ohne MwSt.</t>
  </si>
  <si>
    <t xml:space="preserve">Kosten pro Jahr in € ohne MwSt. </t>
  </si>
  <si>
    <t>Reini-gungen 
im Jahr</t>
  </si>
  <si>
    <t>Bemerkungen</t>
  </si>
  <si>
    <t>Objektnummer:</t>
  </si>
  <si>
    <t xml:space="preserve">Kosten pro Monat in € ohne MwSt. </t>
  </si>
  <si>
    <t xml:space="preserve">Kosten pro Tag in € ohne MwSt. </t>
  </si>
  <si>
    <t>jeden 2ten Tag</t>
  </si>
  <si>
    <t>OE</t>
  </si>
  <si>
    <t>Raum-num-mer vor Ort</t>
  </si>
  <si>
    <t>Bodenart</t>
  </si>
  <si>
    <t>Raum-gruppe:</t>
  </si>
  <si>
    <t>Trakt/Gebäude</t>
  </si>
  <si>
    <t>Raum-nummer lt. Bau-plan</t>
  </si>
  <si>
    <t>Bereich/Zusatz-bezeichnung</t>
  </si>
  <si>
    <t>(Haupt)-Nutzer</t>
  </si>
  <si>
    <t>Raum aktiv? Ja/ Nein</t>
  </si>
  <si>
    <t>Objekt:</t>
  </si>
  <si>
    <t>Kalkulation gültig ab:</t>
  </si>
  <si>
    <t>Letzte Bearbeitung der Raumdaten am:</t>
  </si>
  <si>
    <t>Reini-gungs-turnus/Mo-Fr.</t>
  </si>
  <si>
    <t>Ø Reinigungs-fläche täglich Mo-Fr.</t>
  </si>
  <si>
    <t>Reinigungs-fläche
im Jahr Mo-Fr.</t>
  </si>
  <si>
    <t>Reinigungs-
häufigkeit Mo-Fr.</t>
  </si>
  <si>
    <t>-</t>
  </si>
  <si>
    <t>Objekt-Nr.:</t>
  </si>
  <si>
    <t>Übersicht der Reinigungshäufigkeiten:</t>
  </si>
  <si>
    <t>Intervall/Woche:</t>
  </si>
  <si>
    <t>Reinigungshäufigkeit:</t>
  </si>
  <si>
    <t>Ausführungen pro Jahr:</t>
  </si>
  <si>
    <t>Innenglas + Innen-Glastüren in m²:</t>
  </si>
  <si>
    <r>
      <t xml:space="preserve">Außenglas - normale Glasflächen in m² </t>
    </r>
    <r>
      <rPr>
        <sz val="10"/>
        <rFont val="Arial"/>
        <family val="2"/>
      </rPr>
      <t>(Fenster, Türen, Glaswände):</t>
    </r>
  </si>
  <si>
    <t>Außenglas, spezielle Glasflächen in m²:</t>
  </si>
  <si>
    <t>Gelbe Felder = durch den Bieter auszufüllen</t>
  </si>
  <si>
    <t xml:space="preserve">Bitte geben Sie Ihre Leistungswerte pro Raumgruppe  in m²/Stunde an: </t>
  </si>
  <si>
    <t>Kostenübersicht auf Basis des SVS zum Vertragsbeginn:</t>
  </si>
  <si>
    <t>Angaben zu den Reinigungszeiten:</t>
  </si>
  <si>
    <t>Wochenanzahl:</t>
  </si>
  <si>
    <t>pro Tag:</t>
  </si>
  <si>
    <t>pro Woche:</t>
  </si>
  <si>
    <t>pro Jahr:</t>
  </si>
  <si>
    <t>Stand: (MM.JJJJ)</t>
  </si>
  <si>
    <t>alle 3 Monate</t>
  </si>
  <si>
    <t>1x jährlich</t>
  </si>
  <si>
    <t>2x jährlich/Halbjährlich</t>
  </si>
  <si>
    <t>1x/monat</t>
  </si>
  <si>
    <t>2x/Monat</t>
  </si>
  <si>
    <t>1x/Woche</t>
  </si>
  <si>
    <t>2x/Woche</t>
  </si>
  <si>
    <t>3x/Woche</t>
  </si>
  <si>
    <t>4x/Woche</t>
  </si>
  <si>
    <t>5x/Woche</t>
  </si>
  <si>
    <t>6x/Woche</t>
  </si>
  <si>
    <t>7x/Woche</t>
  </si>
  <si>
    <t>Vertragslaufzeit:</t>
  </si>
  <si>
    <t>Reinigungs-turnus/ Woche</t>
  </si>
  <si>
    <t>Obergrenze für Ø Leistungswert:*</t>
  </si>
  <si>
    <t>Bieter:</t>
  </si>
  <si>
    <t>Vergabe-Nr.:</t>
  </si>
  <si>
    <t>An den Bieter: Bitte füllen Sie die gelb markierten Felder aus.</t>
  </si>
  <si>
    <t>Informationen zur Kalkulation:</t>
  </si>
  <si>
    <t>tarifliche Arbeitsfreistellung</t>
  </si>
  <si>
    <t>Arbeitsunfähigkeitstage</t>
  </si>
  <si>
    <t>Schulungstage</t>
  </si>
  <si>
    <t>Produktive Arbeitstage:</t>
  </si>
  <si>
    <t>voll Sozialversicherungs-pflichtige Beschäftigte</t>
  </si>
  <si>
    <t>Midijobber</t>
  </si>
  <si>
    <t>Geringfügig Beschäftigte (Minijobber)</t>
  </si>
  <si>
    <t>%</t>
  </si>
  <si>
    <t>€</t>
  </si>
  <si>
    <t>1.00</t>
  </si>
  <si>
    <t>Produktivlohn</t>
  </si>
  <si>
    <t>2.00</t>
  </si>
  <si>
    <t>Lohngebundene Kosten</t>
  </si>
  <si>
    <t>Aufschlag auf produktiven
Stundenlohn</t>
  </si>
  <si>
    <t>2.10</t>
  </si>
  <si>
    <t>Sozialversicherungsbeiträge</t>
  </si>
  <si>
    <t>2.11</t>
  </si>
  <si>
    <t>Krankenversicherung (all. Beitragssatz + Zusatzbeitrag)</t>
  </si>
  <si>
    <t>2.12</t>
  </si>
  <si>
    <t>Rentenversicherung</t>
  </si>
  <si>
    <t>2.13</t>
  </si>
  <si>
    <t>Arbeitslosenversicherung</t>
  </si>
  <si>
    <t>2.14</t>
  </si>
  <si>
    <t>Pflegeversicherung</t>
  </si>
  <si>
    <t>2.15</t>
  </si>
  <si>
    <t>U2 Mutterschaftsaufwendungen</t>
  </si>
  <si>
    <t>2.16</t>
  </si>
  <si>
    <t>U3 Insolvenzgeldumlage</t>
  </si>
  <si>
    <t>2.17</t>
  </si>
  <si>
    <t>Gesetzliche Unfallversicherung</t>
  </si>
  <si>
    <t>Zwischensumme 2.11 - 2.17</t>
  </si>
  <si>
    <t>2.20</t>
  </si>
  <si>
    <t>Soziallöhne</t>
  </si>
  <si>
    <t>2.21</t>
  </si>
  <si>
    <t>Gesetzliche Feiertage</t>
  </si>
  <si>
    <t>Sozialversicherung auf 2.21</t>
  </si>
  <si>
    <t>2.22</t>
  </si>
  <si>
    <t>Urlaubsentgelt</t>
  </si>
  <si>
    <t>Sozialversicherung auf 2.22</t>
  </si>
  <si>
    <t>2.23</t>
  </si>
  <si>
    <t>Arbeitsfreistellung</t>
  </si>
  <si>
    <t>Sozialversicherung auf 2.23</t>
  </si>
  <si>
    <t>2.24</t>
  </si>
  <si>
    <t>Entgeltfortzahlung im Krankheitsfall</t>
  </si>
  <si>
    <t>Sozialversicherung auf 2.24</t>
  </si>
  <si>
    <t>2.25</t>
  </si>
  <si>
    <t>Zusätzliches Urlaubsgeld</t>
  </si>
  <si>
    <t>Sozialversicherung auf 2.25</t>
  </si>
  <si>
    <t>Zwischensumme Soziallöhne und SV-Beiträge (2.21-2.25)</t>
  </si>
  <si>
    <t>Summe Sozialversicherungsbeiträge und Soziallöhne</t>
  </si>
  <si>
    <t>2.30</t>
  </si>
  <si>
    <t>zusätzliche lohngebundene Kosten</t>
  </si>
  <si>
    <t>2.31</t>
  </si>
  <si>
    <t>Haftpflichtversicherung</t>
  </si>
  <si>
    <t>2.32</t>
  </si>
  <si>
    <t>sonstige Personalkosten (Arbeitskleidung etc.)</t>
  </si>
  <si>
    <t>Summe der lohngebundenen Kosten (2.10 - 2.32)</t>
  </si>
  <si>
    <t>3.00</t>
  </si>
  <si>
    <t>Sonstige auftragsbezogene Kosten</t>
  </si>
  <si>
    <t>3.10</t>
  </si>
  <si>
    <t>Löhne für Aufsichten/Vorarbeiter inkl. Sozialer Folgekosten</t>
  </si>
  <si>
    <t>3.20</t>
  </si>
  <si>
    <t>Fahrtkostenzuschuss</t>
  </si>
  <si>
    <t>3.30</t>
  </si>
  <si>
    <t>Fertigungsmaterial, Maschinen, Geräte, Afa, etc.</t>
  </si>
  <si>
    <t>3.40</t>
  </si>
  <si>
    <t>Sondereinzelkosten</t>
  </si>
  <si>
    <t>Zwischensumme sonstige auftragsbezogene Kosten (3.10 - 3.40)</t>
  </si>
  <si>
    <t>4.00</t>
  </si>
  <si>
    <t>Unternehmensbezogene Kosten</t>
  </si>
  <si>
    <t>4.10</t>
  </si>
  <si>
    <t>Gehälter</t>
  </si>
  <si>
    <t>4.11</t>
  </si>
  <si>
    <t>Gehälter Technische Angestellte, incl.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</si>
  <si>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</si>
  <si>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</si>
  <si>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</si>
  <si>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</si>
  <si>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</si>
  <si>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</si>
  <si>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</si>
  <si>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incl.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</si>
  <si>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</si>
  <si>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</si>
  <si>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</si>
  <si>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</si>
  <si>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</si>
  <si>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</si>
  <si>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</si>
  <si>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</si>
  <si>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</si>
  <si>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Sonstige Kosten, (z.B. Verbandsbeiträge, Zertifizierung, etc.)</t>
  </si>
  <si>
    <t>4.80</t>
  </si>
  <si>
    <t>Vorfinanzierung Sozialversicherungsbeiträge</t>
  </si>
  <si>
    <t>Zwischensumme unternehmensbezogene Kosten (4.10 - 4.80)</t>
  </si>
  <si>
    <t>5.00</t>
  </si>
  <si>
    <t>Selbstkosten (Summe 1.00 bis 4.80)</t>
  </si>
  <si>
    <t>6.00</t>
  </si>
  <si>
    <t>7.00</t>
  </si>
  <si>
    <r>
      <t>Lohnkostenanteil</t>
    </r>
    <r>
      <rPr>
        <b/>
        <sz val="10"/>
        <rFont val="Arial"/>
        <family val="2"/>
      </rPr>
      <t xml:space="preserve"> (Lohn+lohngeb. Kosten inkl. Ziff. 3.10, 4.11, 4.12, 4.31):</t>
    </r>
  </si>
  <si>
    <r>
      <t xml:space="preserve">Anteil der Mitarbeiter pro Beschäftigungsform in % </t>
    </r>
    <r>
      <rPr>
        <b/>
        <sz val="12"/>
        <color rgb="FFFF0000"/>
        <rFont val="Arial"/>
        <family val="2"/>
      </rPr>
      <t>(Summe muss 100 % ergeben!)</t>
    </r>
  </si>
  <si>
    <r>
      <t xml:space="preserve">Stundenverrechnungssatz </t>
    </r>
    <r>
      <rPr>
        <b/>
        <sz val="11"/>
        <rFont val="Arial"/>
        <family val="2"/>
      </rPr>
      <t>(bei Mischsatz-Anwendung):</t>
    </r>
  </si>
  <si>
    <r>
      <t>Kalkulationszuschlag</t>
    </r>
    <r>
      <rPr>
        <b/>
        <sz val="11"/>
        <rFont val="Arial"/>
        <family val="2"/>
      </rPr>
      <t xml:space="preserve"> (bei Mischsatz-Anwendung):</t>
    </r>
  </si>
  <si>
    <r>
      <t xml:space="preserve">Gesamtauftragswert: </t>
    </r>
    <r>
      <rPr>
        <i/>
        <sz val="11"/>
        <rFont val="Arial"/>
        <family val="2"/>
      </rPr>
      <t>(Preis pro Jahr x Laufzeit in Jahren)</t>
    </r>
  </si>
  <si>
    <t>B</t>
  </si>
  <si>
    <t>Reinigungstage pro Woche im Objekt:</t>
  </si>
  <si>
    <t>Reinigungstage pro Jahr im Objekt:</t>
  </si>
  <si>
    <t>Ø Stunden pro Tag</t>
  </si>
  <si>
    <r>
      <t xml:space="preserve">Art der speziellen Glasflächen </t>
    </r>
    <r>
      <rPr>
        <sz val="10"/>
        <rFont val="Arial"/>
        <family val="2"/>
      </rPr>
      <t>(Nummer oder Bemerkung):</t>
    </r>
  </si>
  <si>
    <r>
      <t>SUMME aller Kostenpositionen pro Jahr                   ( =</t>
    </r>
    <r>
      <rPr>
        <b/>
        <sz val="11"/>
        <color rgb="FFFF0000"/>
        <rFont val="Arial"/>
        <family val="2"/>
      </rPr>
      <t xml:space="preserve"> ANGEBOTSPREIS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zum Vertragsbeginn)</t>
    </r>
  </si>
  <si>
    <r>
      <t xml:space="preserve">pro Jahr </t>
    </r>
    <r>
      <rPr>
        <b/>
        <sz val="12"/>
        <color rgb="FFFF0000"/>
        <rFont val="Arial"/>
        <family val="2"/>
      </rPr>
      <t>netto</t>
    </r>
  </si>
  <si>
    <r>
      <t xml:space="preserve">pro Jahr </t>
    </r>
    <r>
      <rPr>
        <b/>
        <sz val="12"/>
        <color rgb="FFFF0000"/>
        <rFont val="Arial"/>
        <family val="2"/>
      </rPr>
      <t>inkl. 19 % MwSt.</t>
    </r>
  </si>
  <si>
    <t>Verrechenbare Arbeitstage:</t>
  </si>
  <si>
    <t>Kalkulationszuschlag:</t>
  </si>
  <si>
    <t>Stundenverrechnungssatz (SVS) an Werktagen</t>
  </si>
  <si>
    <t>Optionale Mischkalkulation des SVS  bei  unterschiedlichen Beschäftigungsverhältnissen (voll sozialversicherungspflichtig/Minijob/Midijob)</t>
  </si>
  <si>
    <t>Kalkulation für Objekte ohne Schulferien oder besondere Schließzeiten/durchgehende Beschäftigung im ganzen Jahr.</t>
  </si>
  <si>
    <t>€ netto</t>
  </si>
  <si>
    <t>€ brutto 19 %</t>
  </si>
  <si>
    <t>Abrechnungsstunden intern LHH, OE 18.7:</t>
  </si>
  <si>
    <t>Kalkulation des Stundenverrechnungssatzes</t>
  </si>
  <si>
    <t>Preisangaben für die Abrechnung:</t>
  </si>
  <si>
    <r>
      <t xml:space="preserve">Ø Leistungswert </t>
    </r>
    <r>
      <rPr>
        <b/>
        <u/>
        <sz val="11"/>
        <color rgb="FF0070C0"/>
        <rFont val="Arial"/>
        <family val="2"/>
      </rPr>
      <t>für Angebotswertung laut Firmenkalkulation:</t>
    </r>
  </si>
  <si>
    <t>A</t>
  </si>
  <si>
    <t>C</t>
  </si>
  <si>
    <t>D</t>
  </si>
  <si>
    <t>E</t>
  </si>
  <si>
    <t>F</t>
  </si>
  <si>
    <t>Raumart:</t>
  </si>
  <si>
    <t>Leistungswert in m²/h</t>
  </si>
  <si>
    <t>KALKULATION Kinder- und Jugendeinrichtungen</t>
  </si>
  <si>
    <t>H</t>
  </si>
  <si>
    <t>I</t>
  </si>
  <si>
    <r>
      <rPr>
        <b/>
        <sz val="10"/>
        <rFont val="Arial"/>
        <family val="2"/>
      </rPr>
      <t>Gruppenräume:</t>
    </r>
    <r>
      <rPr>
        <sz val="10"/>
        <rFont val="Arial"/>
        <family val="2"/>
      </rPr>
      <t xml:space="preserve"> Gruppenräume, Spielräume, Sporträume, Betreuungsräume, Unterrichtsräume, Leseräume, Schlafräume, Computerräume, Kreativräume</t>
    </r>
  </si>
  <si>
    <r>
      <rPr>
        <b/>
        <sz val="10"/>
        <rFont val="Arial"/>
        <family val="2"/>
      </rPr>
      <t>Verwaltung:</t>
    </r>
    <r>
      <rPr>
        <sz val="10"/>
        <rFont val="Arial"/>
        <family val="2"/>
      </rPr>
      <t xml:space="preserve"> Büros, Besprechungsräume, Kopierräume</t>
    </r>
  </si>
  <si>
    <r>
      <rPr>
        <b/>
        <sz val="10"/>
        <rFont val="Arial"/>
        <family val="2"/>
      </rPr>
      <t>Verkehrsflächen:</t>
    </r>
    <r>
      <rPr>
        <sz val="10"/>
        <rFont val="Arial"/>
        <family val="2"/>
      </rPr>
      <t xml:space="preserve"> Eingangsbereich, Flure, Verkehrswege, Garderoben</t>
    </r>
  </si>
  <si>
    <t>Treppen, Podeste, Aufzüge</t>
  </si>
  <si>
    <r>
      <rPr>
        <b/>
        <sz val="10"/>
        <rFont val="Arial"/>
        <family val="2"/>
      </rPr>
      <t>Sanitär</t>
    </r>
    <r>
      <rPr>
        <sz val="10"/>
        <rFont val="Arial"/>
        <family val="2"/>
      </rPr>
      <t>: WC, Duschen, Waschräume, Wickelräume, Bäder, Erste-Hilfe-Räume</t>
    </r>
  </si>
  <si>
    <r>
      <rPr>
        <b/>
        <sz val="10"/>
        <rFont val="Arial"/>
        <family val="2"/>
      </rPr>
      <t>Sozialräume/Essbereiche:</t>
    </r>
    <r>
      <rPr>
        <sz val="10"/>
        <rFont val="Arial"/>
        <family val="2"/>
      </rPr>
      <t xml:space="preserve"> Teeküchen, Küchen, Cafeteria, Essräume, Essensausgaben, Speisesäle, Flure und Eingänge mit Essbereich, Umkleideräume, Sozialräume</t>
    </r>
  </si>
  <si>
    <r>
      <rPr>
        <b/>
        <sz val="10"/>
        <rFont val="Arial"/>
        <family val="2"/>
      </rPr>
      <t>Technik/Lager:</t>
    </r>
    <r>
      <rPr>
        <sz val="10"/>
        <rFont val="Arial"/>
        <family val="2"/>
      </rPr>
      <t xml:space="preserve"> Lager, Technik- und Hausanschlussräume, Abstellräume, Geräteräume</t>
    </r>
  </si>
  <si>
    <r>
      <rPr>
        <b/>
        <sz val="10"/>
        <rFont val="Arial"/>
        <family val="2"/>
      </rPr>
      <t>Sonstige Räume: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Lager- /Abstellräume für Karren/Fahrräder/Roller etc. oder sonstige Räume</t>
    </r>
  </si>
  <si>
    <t>Keine Reinigung</t>
  </si>
  <si>
    <t>Informativ: Unterhaltsreinigung pro Tag:</t>
  </si>
  <si>
    <r>
      <t xml:space="preserve">Gewerbesteuer </t>
    </r>
    <r>
      <rPr>
        <b/>
        <sz val="10"/>
        <color rgb="FF0070C0"/>
        <rFont val="Arial"/>
        <family val="2"/>
      </rPr>
      <t>auf die Selbstkosten</t>
    </r>
  </si>
  <si>
    <r>
      <t xml:space="preserve">Wagnis- / Gewinnaufschlag </t>
    </r>
    <r>
      <rPr>
        <b/>
        <sz val="10"/>
        <color rgb="FF0070C0"/>
        <rFont val="Arial"/>
        <family val="2"/>
      </rPr>
      <t>auf die Selbstkosten</t>
    </r>
  </si>
  <si>
    <t>01.2026</t>
  </si>
  <si>
    <t>Bitte geben Sie Ihre Preise für Unterhaltsreinigung in € ohne MwSt. an:</t>
  </si>
  <si>
    <r>
      <rPr>
        <b/>
        <sz val="11"/>
        <rFont val="Arial"/>
        <family val="2"/>
      </rPr>
      <t>Stundenverrechnungssatz (SVS)</t>
    </r>
    <r>
      <rPr>
        <b/>
        <sz val="10"/>
        <rFont val="Arial"/>
        <family val="2"/>
      </rPr>
      <t xml:space="preserve"> in € ohne MwSt. für die Unterhaltsreinigung:</t>
    </r>
  </si>
  <si>
    <r>
      <t xml:space="preserve">Preisobergrenze </t>
    </r>
    <r>
      <rPr>
        <b/>
        <sz val="10"/>
        <rFont val="Arial"/>
        <family val="2"/>
      </rPr>
      <t xml:space="preserve">(wird durch die AG festgelegt): </t>
    </r>
    <r>
      <rPr>
        <sz val="11"/>
        <rFont val="Arial"/>
        <family val="2"/>
      </rPr>
      <t>Summe aller Kostenpositionen pro Jahr:</t>
    </r>
  </si>
  <si>
    <r>
      <t xml:space="preserve">Preis für die Unterhaltsreinigung </t>
    </r>
    <r>
      <rPr>
        <b/>
        <sz val="10"/>
        <rFont val="Arial"/>
        <family val="2"/>
      </rPr>
      <t xml:space="preserve">pro Monat: </t>
    </r>
    <r>
      <rPr>
        <b/>
        <sz val="10"/>
        <color rgb="FF0066FF"/>
        <rFont val="Arial"/>
        <family val="2"/>
      </rPr>
      <t>(=Rechnungsbetrag)</t>
    </r>
  </si>
  <si>
    <t>Kostenpositionen:</t>
  </si>
  <si>
    <t>* Bei Überschreitung der Obergrenze = 0 Punkte für das Wertungskriterum "Leistungswert"</t>
  </si>
  <si>
    <r>
      <rPr>
        <b/>
        <sz val="11"/>
        <rFont val="Arial"/>
        <family val="2"/>
      </rPr>
      <t>Reinigungsstunden für die Unterhaltsreinigung: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>(verbindlich für Firma /Stundenbindung)</t>
    </r>
  </si>
  <si>
    <r>
      <t xml:space="preserve">Reinigungstage </t>
    </r>
    <r>
      <rPr>
        <i/>
        <sz val="10"/>
        <rFont val="Arial"/>
        <family val="2"/>
      </rPr>
      <t>(optional ausfüllen)</t>
    </r>
  </si>
  <si>
    <t>Urlaubstage (tariflich vorgesehen)</t>
  </si>
  <si>
    <t>Zusätzliche Urlaubstage (wenn zutreffend):</t>
  </si>
  <si>
    <t>Jugendzentrum Kronsberg</t>
  </si>
  <si>
    <t>1727</t>
  </si>
  <si>
    <t>Käthe-Paulus-Platz 1</t>
  </si>
  <si>
    <t>02.02.2026</t>
  </si>
  <si>
    <t>nach Ausschreibung</t>
  </si>
  <si>
    <t>EG</t>
  </si>
  <si>
    <t>Jugendzentrum</t>
  </si>
  <si>
    <t>B.0.T1</t>
  </si>
  <si>
    <t>Eingang/Flur</t>
  </si>
  <si>
    <t>Ja</t>
  </si>
  <si>
    <t>51.56.08</t>
  </si>
  <si>
    <t>JZ Kronsberg</t>
  </si>
  <si>
    <t>F8/F5</t>
  </si>
  <si>
    <t>TRH1/NG</t>
  </si>
  <si>
    <t>Treppenhaus 1: EG-&gt;1.OG im Eingangsbereich</t>
  </si>
  <si>
    <t>B.0.A1</t>
  </si>
  <si>
    <t>Aufzug 1</t>
  </si>
  <si>
    <t>Aufzug 1 (Tür+Kabine)</t>
  </si>
  <si>
    <t>F1</t>
  </si>
  <si>
    <t>B.0.F1</t>
  </si>
  <si>
    <t>Flur</t>
  </si>
  <si>
    <t>B.0.14</t>
  </si>
  <si>
    <t>Technik ELT</t>
  </si>
  <si>
    <t>F1.2</t>
  </si>
  <si>
    <t>B.0.13</t>
  </si>
  <si>
    <t>WC Vorraum Besucherinnen</t>
  </si>
  <si>
    <t>F2</t>
  </si>
  <si>
    <t>B.0.13.1</t>
  </si>
  <si>
    <t>WC Besucherinnen</t>
  </si>
  <si>
    <t>B.0.12</t>
  </si>
  <si>
    <t>Wickelraum</t>
  </si>
  <si>
    <t>B.0.11</t>
  </si>
  <si>
    <t>WC Vorraum Besucher</t>
  </si>
  <si>
    <t>B.0.11.1</t>
  </si>
  <si>
    <t>WC Besucher</t>
  </si>
  <si>
    <t>B.0.10</t>
  </si>
  <si>
    <t>WC Personal Damen</t>
  </si>
  <si>
    <t>B.0.09</t>
  </si>
  <si>
    <t>WC Personal Herren</t>
  </si>
  <si>
    <t>B.0.08</t>
  </si>
  <si>
    <t>Pumi/Lager Gebäudereinigung</t>
  </si>
  <si>
    <t>B.0.07</t>
  </si>
  <si>
    <t>WC barrierefrei</t>
  </si>
  <si>
    <t>B.0.02</t>
  </si>
  <si>
    <t>Gruppenraum: Kreatives und Projekte</t>
  </si>
  <si>
    <t>B.0.01</t>
  </si>
  <si>
    <t>Gruppenraum: Offener Aufenthaltsbereich/Garderobe</t>
  </si>
  <si>
    <t>B.0.05</t>
  </si>
  <si>
    <t>Lagerraum</t>
  </si>
  <si>
    <t>B.0.06</t>
  </si>
  <si>
    <t>Teeküche</t>
  </si>
  <si>
    <t>B.0.T2</t>
  </si>
  <si>
    <t>TRH2/NG</t>
  </si>
  <si>
    <t>Treppenhaus 2:EG-&gt;1.OG</t>
  </si>
  <si>
    <t>B.0.04</t>
  </si>
  <si>
    <t>B.0.03</t>
  </si>
  <si>
    <t>Büro/Information</t>
  </si>
  <si>
    <t>B.0.WF1</t>
  </si>
  <si>
    <t>Windfang/Eingang</t>
  </si>
  <si>
    <t>F1/F5</t>
  </si>
  <si>
    <t>1.OG</t>
  </si>
  <si>
    <t>B.1.T1</t>
  </si>
  <si>
    <t>Treppenhaus 1: Flurfläche im 1.OG</t>
  </si>
  <si>
    <t>F8</t>
  </si>
  <si>
    <t>B.1.A1</t>
  </si>
  <si>
    <t>Aufzug 1 (Tür)</t>
  </si>
  <si>
    <t>B.1.F1</t>
  </si>
  <si>
    <t>B.1.14</t>
  </si>
  <si>
    <t>B.1.14.1</t>
  </si>
  <si>
    <t>B.1.13</t>
  </si>
  <si>
    <t>B.1.13.1</t>
  </si>
  <si>
    <t>B.1.11</t>
  </si>
  <si>
    <t>B.1.10</t>
  </si>
  <si>
    <t>Büro Personal</t>
  </si>
  <si>
    <t>B.1.01</t>
  </si>
  <si>
    <t>B.1.02</t>
  </si>
  <si>
    <t>B.1.03</t>
  </si>
  <si>
    <t>B.1.F2</t>
  </si>
  <si>
    <t>Flur vor den Gruppenräumen</t>
  </si>
  <si>
    <t>B.1.04</t>
  </si>
  <si>
    <t>Gruppenraum/Bewegungsraum</t>
  </si>
  <si>
    <t>B.1.05</t>
  </si>
  <si>
    <t>kleiner Gruppenraum/Musikraum</t>
  </si>
  <si>
    <t>B.1.06</t>
  </si>
  <si>
    <t>B.1.07</t>
  </si>
  <si>
    <t>B.1.T2</t>
  </si>
  <si>
    <t>Treppenhaus 2: Flurfläche im 1. OG</t>
  </si>
  <si>
    <t>B.1.08</t>
  </si>
  <si>
    <t>Abstellraum/Lager/Durchgang</t>
  </si>
  <si>
    <t>B.1.09</t>
  </si>
  <si>
    <t>Offener Aufenthaltsraum/Freizeitbereich</t>
  </si>
  <si>
    <t>B.1.09.2</t>
  </si>
  <si>
    <t>Küche/Essbereich im Aufenthaltsraum</t>
  </si>
  <si>
    <t>B.1.09.1</t>
  </si>
  <si>
    <t>kleiner Gruppenraum/Jugendraum</t>
  </si>
  <si>
    <t>B.1.09.3</t>
  </si>
  <si>
    <t>Terasse</t>
  </si>
  <si>
    <t>N</t>
  </si>
  <si>
    <t>01.08.26-31.07.30 zuzüglich 2x je 1 Jahr optionale Verlängerung bis max. 31.07.32</t>
  </si>
  <si>
    <t>18-0299-26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</si>
</sst>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_€"/>
    <numFmt numFmtId="165" formatCode="#,##0.00\ &quot;€&quot;"/>
    <numFmt numFmtId="166" formatCode="##,##0.00\ &quot;m²/h&quot;"/>
    <numFmt numFmtId="167" formatCode="##,##0.00\ &quot;x im Jahr&quot;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u/>
      <sz val="17"/>
      <name val="Arial"/>
      <family val="2"/>
    </font>
    <font>
      <b/>
      <sz val="14"/>
      <color theme="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12"/>
      <name val="Arial"/>
      <family val="2"/>
    </font>
    <font>
      <b/>
      <sz val="11"/>
      <color rgb="FF0070C0"/>
      <name val="Arial"/>
      <family val="2"/>
    </font>
    <font>
      <b/>
      <sz val="16"/>
      <name val="Arial"/>
      <family val="2"/>
    </font>
    <font>
      <b/>
      <sz val="11"/>
      <color rgb="FFFF000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</font>
    <font>
      <sz val="10"/>
      <name val="Helvetica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  <font>
      <b/>
      <sz val="11"/>
      <color rgb="FF0000FF"/>
      <name val="Arial"/>
      <family val="2"/>
    </font>
    <font>
      <b/>
      <sz val="12"/>
      <color theme="1"/>
      <name val="Arial"/>
      <family val="2"/>
    </font>
    <font>
      <b/>
      <sz val="10"/>
      <color rgb="FF0066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  <font>
      <b/>
      <u/>
      <sz val="11"/>
      <color rgb="FF0070C0"/>
      <name val="Arial"/>
      <family val="2"/>
    </font>
    <font>
      <b/>
      <sz val="14"/>
      <name val="Arial"/>
      <family val="2"/>
    </font>
    <font>
      <b/>
      <sz val="10"/>
      <color rgb="FF0070C0"/>
      <name val="Arial"/>
      <family val="2"/>
    </font>
    <font>
      <i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3D3E7"/>
        <bgColor indexed="64"/>
      </patternFill>
    </fill>
    <fill>
      <patternFill patternType="solid">
        <fgColor rgb="FFACC3D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CE0E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BFFC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E3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1" fillId="0" borderId="0"/>
  </cellStyleXfs>
  <cellXfs count="371">
    <xf numFmtId="0" fontId="0" fillId="0" borderId="0" xfId="0"/>
    <xf numFmtId="49" fontId="0" fillId="0" borderId="0" xfId="0" applyNumberFormat="1"/>
    <xf numFmtId="0" fontId="0" fillId="0" borderId="0" xfId="0" applyFill="1"/>
    <xf numFmtId="0" fontId="5" fillId="0" borderId="0" xfId="0" applyFont="1" applyFill="1"/>
    <xf numFmtId="0" fontId="7" fillId="4" borderId="6" xfId="0" applyFont="1" applyFill="1" applyBorder="1" applyProtection="1"/>
    <xf numFmtId="0" fontId="0" fillId="4" borderId="7" xfId="0" applyFill="1" applyBorder="1" applyProtection="1"/>
    <xf numFmtId="49" fontId="0" fillId="4" borderId="7" xfId="0" applyNumberFormat="1" applyFill="1" applyBorder="1" applyProtection="1"/>
    <xf numFmtId="0" fontId="7" fillId="4" borderId="8" xfId="0" applyFont="1" applyFill="1" applyBorder="1" applyProtection="1"/>
    <xf numFmtId="0" fontId="0" fillId="4" borderId="0" xfId="0" applyFill="1" applyBorder="1" applyProtection="1"/>
    <xf numFmtId="49" fontId="0" fillId="4" borderId="0" xfId="0" applyNumberFormat="1" applyFill="1" applyBorder="1" applyProtection="1"/>
    <xf numFmtId="0" fontId="7" fillId="4" borderId="9" xfId="0" applyFont="1" applyFill="1" applyBorder="1" applyProtection="1"/>
    <xf numFmtId="0" fontId="0" fillId="4" borderId="10" xfId="0" applyFill="1" applyBorder="1" applyProtection="1"/>
    <xf numFmtId="49" fontId="0" fillId="4" borderId="10" xfId="0" applyNumberFormat="1" applyFill="1" applyBorder="1" applyProtection="1"/>
    <xf numFmtId="0" fontId="8" fillId="0" borderId="0" xfId="0" applyFont="1" applyProtection="1"/>
    <xf numFmtId="0" fontId="0" fillId="0" borderId="0" xfId="0" applyProtection="1"/>
    <xf numFmtId="49" fontId="0" fillId="0" borderId="0" xfId="0" applyNumberFormat="1" applyProtection="1"/>
    <xf numFmtId="49" fontId="7" fillId="0" borderId="0" xfId="0" applyNumberFormat="1" applyFont="1" applyProtection="1"/>
    <xf numFmtId="0" fontId="7" fillId="0" borderId="0" xfId="0" applyFont="1" applyProtection="1"/>
    <xf numFmtId="0" fontId="10" fillId="0" borderId="0" xfId="0" applyFont="1" applyFill="1" applyProtection="1"/>
    <xf numFmtId="0" fontId="0" fillId="0" borderId="0" xfId="0" applyFill="1" applyProtection="1"/>
    <xf numFmtId="49" fontId="0" fillId="0" borderId="0" xfId="0" applyNumberFormat="1" applyFill="1" applyProtection="1"/>
    <xf numFmtId="2" fontId="7" fillId="2" borderId="1" xfId="0" applyNumberFormat="1" applyFont="1" applyFill="1" applyBorder="1" applyProtection="1"/>
    <xf numFmtId="0" fontId="0" fillId="2" borderId="1" xfId="0" applyFill="1" applyBorder="1" applyProtection="1"/>
    <xf numFmtId="4" fontId="7" fillId="2" borderId="11" xfId="0" applyNumberFormat="1" applyFont="1" applyFill="1" applyBorder="1" applyProtection="1"/>
    <xf numFmtId="49" fontId="7" fillId="2" borderId="2" xfId="0" applyNumberFormat="1" applyFont="1" applyFill="1" applyBorder="1" applyProtection="1"/>
    <xf numFmtId="49" fontId="7" fillId="2" borderId="1" xfId="0" applyNumberFormat="1" applyFont="1" applyFill="1" applyBorder="1" applyProtection="1"/>
    <xf numFmtId="4" fontId="9" fillId="2" borderId="1" xfId="0" applyNumberFormat="1" applyFont="1" applyFill="1" applyBorder="1" applyProtection="1"/>
    <xf numFmtId="2" fontId="7" fillId="2" borderId="3" xfId="0" applyNumberFormat="1" applyFont="1" applyFill="1" applyBorder="1" applyProtection="1"/>
    <xf numFmtId="0" fontId="0" fillId="2" borderId="3" xfId="0" applyFill="1" applyBorder="1" applyProtection="1"/>
    <xf numFmtId="4" fontId="7" fillId="2" borderId="3" xfId="0" applyNumberFormat="1" applyFont="1" applyFill="1" applyBorder="1" applyProtection="1"/>
    <xf numFmtId="4" fontId="7" fillId="2" borderId="12" xfId="0" applyNumberFormat="1" applyFont="1" applyFill="1" applyBorder="1" applyProtection="1"/>
    <xf numFmtId="49" fontId="7" fillId="2" borderId="4" xfId="0" applyNumberFormat="1" applyFont="1" applyFill="1" applyBorder="1" applyProtection="1"/>
    <xf numFmtId="4" fontId="12" fillId="0" borderId="1" xfId="0" applyNumberFormat="1" applyFont="1" applyFill="1" applyBorder="1" applyProtection="1"/>
    <xf numFmtId="2" fontId="5" fillId="0" borderId="1" xfId="0" applyNumberFormat="1" applyFont="1" applyFill="1" applyBorder="1" applyAlignment="1" applyProtection="1">
      <alignment horizontal="right" vertical="center" wrapText="1"/>
    </xf>
    <xf numFmtId="2" fontId="5" fillId="0" borderId="1" xfId="0" applyNumberFormat="1" applyFont="1" applyFill="1" applyBorder="1" applyProtection="1"/>
    <xf numFmtId="0" fontId="5" fillId="0" borderId="1" xfId="0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horizontal="center"/>
    </xf>
    <xf numFmtId="4" fontId="5" fillId="0" borderId="1" xfId="0" applyNumberFormat="1" applyFont="1" applyFill="1" applyBorder="1" applyAlignment="1" applyProtection="1">
      <alignment horizontal="right" wrapText="1"/>
    </xf>
    <xf numFmtId="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Fill="1" applyBorder="1" applyProtection="1"/>
    <xf numFmtId="0" fontId="5" fillId="0" borderId="0" xfId="0" applyFont="1" applyFill="1" applyProtection="1"/>
    <xf numFmtId="0" fontId="7" fillId="6" borderId="1" xfId="0" applyFont="1" applyFill="1" applyBorder="1" applyAlignment="1" applyProtection="1">
      <alignment horizontal="center" vertical="top" wrapText="1"/>
    </xf>
    <xf numFmtId="0" fontId="7" fillId="7" borderId="1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/>
    <xf numFmtId="0" fontId="0" fillId="0" borderId="0" xfId="0" applyBorder="1" applyProtection="1"/>
    <xf numFmtId="49" fontId="0" fillId="0" borderId="0" xfId="0" applyNumberFormat="1" applyBorder="1" applyAlignment="1" applyProtection="1">
      <alignment horizontal="center"/>
    </xf>
    <xf numFmtId="1" fontId="5" fillId="0" borderId="1" xfId="0" applyNumberFormat="1" applyFont="1" applyFill="1" applyBorder="1" applyProtection="1"/>
    <xf numFmtId="4" fontId="5" fillId="0" borderId="1" xfId="0" applyNumberFormat="1" applyFont="1" applyFill="1" applyBorder="1" applyProtection="1"/>
    <xf numFmtId="49" fontId="5" fillId="0" borderId="1" xfId="0" applyNumberFormat="1" applyFont="1" applyFill="1" applyBorder="1" applyProtection="1"/>
    <xf numFmtId="164" fontId="5" fillId="0" borderId="1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1" fontId="5" fillId="0" borderId="1" xfId="0" applyNumberFormat="1" applyFont="1" applyFill="1" applyBorder="1" applyAlignment="1" applyProtection="1">
      <alignment horizontal="center" wrapText="1"/>
      <protection locked="0"/>
    </xf>
    <xf numFmtId="49" fontId="0" fillId="0" borderId="0" xfId="0" applyNumberFormat="1" applyProtection="1">
      <protection locked="0"/>
    </xf>
    <xf numFmtId="2" fontId="7" fillId="2" borderId="1" xfId="0" applyNumberFormat="1" applyFont="1" applyFill="1" applyBorder="1" applyAlignment="1" applyProtection="1">
      <alignment horizontal="right"/>
    </xf>
    <xf numFmtId="0" fontId="7" fillId="11" borderId="1" xfId="0" applyFont="1" applyFill="1" applyBorder="1" applyAlignment="1" applyProtection="1">
      <alignment horizontal="center" vertical="top" wrapText="1"/>
    </xf>
    <xf numFmtId="2" fontId="9" fillId="2" borderId="1" xfId="0" applyNumberFormat="1" applyFont="1" applyFill="1" applyBorder="1" applyAlignment="1" applyProtection="1">
      <alignment horizontal="right"/>
    </xf>
    <xf numFmtId="0" fontId="7" fillId="12" borderId="1" xfId="0" applyFont="1" applyFill="1" applyBorder="1" applyAlignment="1" applyProtection="1">
      <alignment horizontal="center" vertical="top" wrapText="1"/>
    </xf>
    <xf numFmtId="0" fontId="7" fillId="13" borderId="1" xfId="0" applyFont="1" applyFill="1" applyBorder="1" applyAlignment="1" applyProtection="1">
      <alignment horizontal="center" vertical="top" wrapText="1"/>
    </xf>
    <xf numFmtId="49" fontId="8" fillId="5" borderId="13" xfId="0" applyNumberFormat="1" applyFont="1" applyFill="1" applyBorder="1" applyAlignment="1" applyProtection="1">
      <alignment horizontal="center" wrapText="1"/>
    </xf>
    <xf numFmtId="0" fontId="8" fillId="5" borderId="1" xfId="0" applyFont="1" applyFill="1" applyBorder="1" applyAlignment="1" applyProtection="1">
      <alignment horizontal="center" wrapText="1"/>
    </xf>
    <xf numFmtId="0" fontId="7" fillId="9" borderId="25" xfId="0" applyFont="1" applyFill="1" applyBorder="1" applyAlignment="1" applyProtection="1">
      <alignment horizontal="left" wrapText="1"/>
    </xf>
    <xf numFmtId="0" fontId="7" fillId="9" borderId="13" xfId="0" applyFont="1" applyFill="1" applyBorder="1" applyAlignment="1" applyProtection="1">
      <alignment horizontal="left" wrapText="1"/>
    </xf>
    <xf numFmtId="0" fontId="21" fillId="0" borderId="0" xfId="2" applyFont="1" applyProtection="1"/>
    <xf numFmtId="0" fontId="4" fillId="0" borderId="0" xfId="2" applyProtection="1"/>
    <xf numFmtId="0" fontId="22" fillId="0" borderId="0" xfId="2" applyFont="1" applyProtection="1"/>
    <xf numFmtId="0" fontId="7" fillId="2" borderId="1" xfId="0" applyFont="1" applyFill="1" applyBorder="1" applyAlignment="1" applyProtection="1">
      <alignment horizontal="center" vertical="top" wrapText="1"/>
    </xf>
    <xf numFmtId="0" fontId="21" fillId="0" borderId="0" xfId="2" applyFont="1" applyAlignment="1" applyProtection="1">
      <alignment wrapText="1"/>
    </xf>
    <xf numFmtId="0" fontId="4" fillId="0" borderId="0" xfId="2" applyAlignment="1" applyProtection="1">
      <alignment wrapText="1"/>
    </xf>
    <xf numFmtId="0" fontId="7" fillId="9" borderId="1" xfId="2" applyFont="1" applyFill="1" applyBorder="1" applyAlignment="1" applyProtection="1">
      <alignment vertical="center" wrapText="1"/>
    </xf>
    <xf numFmtId="0" fontId="5" fillId="0" borderId="1" xfId="2" applyFont="1" applyBorder="1" applyAlignment="1" applyProtection="1">
      <alignment vertical="top" wrapText="1"/>
    </xf>
    <xf numFmtId="0" fontId="5" fillId="0" borderId="1" xfId="2" applyFont="1" applyFill="1" applyBorder="1" applyAlignment="1" applyProtection="1">
      <alignment vertical="top" wrapText="1"/>
    </xf>
    <xf numFmtId="0" fontId="5" fillId="0" borderId="0" xfId="0" applyFont="1" applyProtection="1"/>
    <xf numFmtId="165" fontId="9" fillId="0" borderId="1" xfId="0" applyNumberFormat="1" applyFont="1" applyBorder="1" applyAlignment="1" applyProtection="1">
      <alignment wrapText="1"/>
    </xf>
    <xf numFmtId="165" fontId="18" fillId="0" borderId="1" xfId="0" applyNumberFormat="1" applyFont="1" applyBorder="1" applyAlignment="1" applyProtection="1">
      <alignment wrapText="1"/>
    </xf>
    <xf numFmtId="4" fontId="0" fillId="0" borderId="0" xfId="0" applyNumberFormat="1" applyProtection="1"/>
    <xf numFmtId="4" fontId="0" fillId="0" borderId="0" xfId="0" applyNumberFormat="1"/>
    <xf numFmtId="0" fontId="34" fillId="0" borderId="0" xfId="5" applyFont="1" applyFill="1" applyProtection="1"/>
    <xf numFmtId="0" fontId="7" fillId="9" borderId="13" xfId="0" applyFont="1" applyFill="1" applyBorder="1" applyAlignment="1">
      <alignment horizontal="left"/>
    </xf>
    <xf numFmtId="0" fontId="7" fillId="9" borderId="11" xfId="0" applyFont="1" applyFill="1" applyBorder="1" applyAlignment="1">
      <alignment horizontal="left"/>
    </xf>
    <xf numFmtId="0" fontId="7" fillId="9" borderId="2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center"/>
    </xf>
    <xf numFmtId="0" fontId="7" fillId="9" borderId="17" xfId="0" applyFont="1" applyFill="1" applyBorder="1" applyAlignment="1" applyProtection="1">
      <alignment horizontal="left" wrapText="1"/>
    </xf>
    <xf numFmtId="0" fontId="4" fillId="0" borderId="0" xfId="2" applyBorder="1" applyProtection="1"/>
    <xf numFmtId="165" fontId="18" fillId="20" borderId="1" xfId="0" applyNumberFormat="1" applyFont="1" applyFill="1" applyBorder="1" applyAlignment="1" applyProtection="1">
      <alignment horizontal="right" wrapText="1"/>
    </xf>
    <xf numFmtId="2" fontId="14" fillId="0" borderId="1" xfId="2" applyNumberFormat="1" applyFont="1" applyFill="1" applyBorder="1" applyAlignment="1" applyProtection="1">
      <alignment horizontal="right"/>
    </xf>
    <xf numFmtId="0" fontId="24" fillId="0" borderId="0" xfId="2" applyFont="1" applyBorder="1" applyAlignment="1" applyProtection="1"/>
    <xf numFmtId="0" fontId="8" fillId="0" borderId="0" xfId="7" applyFont="1" applyProtection="1"/>
    <xf numFmtId="0" fontId="7" fillId="0" borderId="0" xfId="7" applyFont="1" applyBorder="1" applyAlignment="1" applyProtection="1"/>
    <xf numFmtId="0" fontId="1" fillId="0" borderId="0" xfId="7" applyProtection="1"/>
    <xf numFmtId="0" fontId="9" fillId="0" borderId="0" xfId="7" applyFont="1" applyProtection="1"/>
    <xf numFmtId="49" fontId="34" fillId="3" borderId="13" xfId="5" applyNumberFormat="1" applyFont="1" applyFill="1" applyBorder="1" applyProtection="1">
      <protection locked="0"/>
    </xf>
    <xf numFmtId="0" fontId="7" fillId="0" borderId="0" xfId="7" applyFont="1" applyProtection="1"/>
    <xf numFmtId="0" fontId="9" fillId="0" borderId="0" xfId="7" applyFont="1" applyFill="1" applyBorder="1" applyAlignment="1" applyProtection="1"/>
    <xf numFmtId="0" fontId="9" fillId="0" borderId="0" xfId="7" applyFont="1" applyFill="1" applyBorder="1" applyAlignment="1" applyProtection="1">
      <alignment vertical="center"/>
    </xf>
    <xf numFmtId="0" fontId="7" fillId="0" borderId="0" xfId="7" applyFont="1" applyFill="1" applyBorder="1" applyAlignment="1" applyProtection="1">
      <alignment horizontal="center"/>
    </xf>
    <xf numFmtId="0" fontId="35" fillId="0" borderId="0" xfId="7" applyFont="1" applyProtection="1"/>
    <xf numFmtId="0" fontId="5" fillId="2" borderId="5" xfId="7" applyFont="1" applyFill="1" applyBorder="1" applyAlignment="1" applyProtection="1">
      <alignment vertical="center"/>
    </xf>
    <xf numFmtId="0" fontId="7" fillId="2" borderId="5" xfId="7" applyFont="1" applyFill="1" applyBorder="1" applyAlignment="1" applyProtection="1"/>
    <xf numFmtId="49" fontId="30" fillId="0" borderId="0" xfId="7" applyNumberFormat="1" applyFont="1" applyFill="1" applyBorder="1" applyAlignment="1" applyProtection="1">
      <alignment horizontal="left"/>
    </xf>
    <xf numFmtId="49" fontId="7" fillId="0" borderId="0" xfId="7" applyNumberFormat="1" applyFont="1" applyFill="1" applyBorder="1" applyAlignment="1" applyProtection="1">
      <alignment horizontal="center"/>
    </xf>
    <xf numFmtId="0" fontId="7" fillId="0" borderId="8" xfId="7" applyFont="1" applyBorder="1" applyAlignment="1" applyProtection="1">
      <alignment horizontal="center"/>
    </xf>
    <xf numFmtId="0" fontId="7" fillId="0" borderId="20" xfId="7" applyFont="1" applyBorder="1" applyAlignment="1" applyProtection="1">
      <alignment horizontal="center"/>
    </xf>
    <xf numFmtId="0" fontId="8" fillId="2" borderId="29" xfId="7" applyFont="1" applyFill="1" applyBorder="1" applyProtection="1"/>
    <xf numFmtId="0" fontId="8" fillId="2" borderId="30" xfId="7" applyFont="1" applyFill="1" applyBorder="1" applyProtection="1"/>
    <xf numFmtId="10" fontId="7" fillId="2" borderId="31" xfId="7" applyNumberFormat="1" applyFont="1" applyFill="1" applyBorder="1" applyAlignment="1" applyProtection="1">
      <alignment horizontal="center"/>
    </xf>
    <xf numFmtId="164" fontId="37" fillId="2" borderId="32" xfId="7" applyNumberFormat="1" applyFont="1" applyFill="1" applyBorder="1" applyAlignment="1" applyProtection="1">
      <alignment horizontal="center"/>
    </xf>
    <xf numFmtId="0" fontId="8" fillId="0" borderId="0" xfId="7" applyFont="1" applyBorder="1" applyProtection="1"/>
    <xf numFmtId="0" fontId="7" fillId="0" borderId="0" xfId="7" applyFont="1" applyBorder="1" applyAlignment="1" applyProtection="1">
      <alignment horizontal="center"/>
    </xf>
    <xf numFmtId="0" fontId="7" fillId="0" borderId="6" xfId="7" applyFont="1" applyBorder="1" applyProtection="1"/>
    <xf numFmtId="0" fontId="30" fillId="0" borderId="7" xfId="7" applyFont="1" applyBorder="1" applyProtection="1"/>
    <xf numFmtId="0" fontId="1" fillId="0" borderId="7" xfId="7" applyBorder="1" applyAlignment="1" applyProtection="1">
      <alignment horizontal="center"/>
    </xf>
    <xf numFmtId="0" fontId="1" fillId="0" borderId="22" xfId="7" applyBorder="1" applyAlignment="1" applyProtection="1">
      <alignment horizontal="center"/>
    </xf>
    <xf numFmtId="0" fontId="1" fillId="0" borderId="8" xfId="7" applyBorder="1" applyProtection="1"/>
    <xf numFmtId="0" fontId="14" fillId="0" borderId="0" xfId="7" applyFont="1" applyBorder="1" applyProtection="1"/>
    <xf numFmtId="10" fontId="1" fillId="3" borderId="1" xfId="7" applyNumberFormat="1" applyFill="1" applyBorder="1" applyAlignment="1" applyProtection="1">
      <alignment horizontal="center"/>
      <protection locked="0"/>
    </xf>
    <xf numFmtId="164" fontId="1" fillId="0" borderId="18" xfId="7" applyNumberFormat="1" applyBorder="1" applyAlignment="1" applyProtection="1">
      <alignment horizontal="center"/>
    </xf>
    <xf numFmtId="10" fontId="1" fillId="9" borderId="1" xfId="7" applyNumberFormat="1" applyFill="1" applyBorder="1" applyAlignment="1" applyProtection="1">
      <alignment horizontal="center"/>
    </xf>
    <xf numFmtId="10" fontId="1" fillId="5" borderId="1" xfId="7" applyNumberFormat="1" applyFill="1" applyBorder="1" applyAlignment="1" applyProtection="1">
      <alignment horizontal="center"/>
    </xf>
    <xf numFmtId="0" fontId="14" fillId="0" borderId="0" xfId="7" applyFont="1" applyFill="1" applyBorder="1" applyProtection="1"/>
    <xf numFmtId="0" fontId="1" fillId="0" borderId="9" xfId="7" applyFill="1" applyBorder="1" applyProtection="1"/>
    <xf numFmtId="0" fontId="7" fillId="2" borderId="10" xfId="7" applyFont="1" applyFill="1" applyBorder="1" applyProtection="1"/>
    <xf numFmtId="10" fontId="1" fillId="2" borderId="14" xfId="7" applyNumberFormat="1" applyFill="1" applyBorder="1" applyAlignment="1" applyProtection="1">
      <alignment horizontal="center"/>
    </xf>
    <xf numFmtId="164" fontId="1" fillId="2" borderId="19" xfId="7" applyNumberFormat="1" applyFill="1" applyBorder="1" applyAlignment="1" applyProtection="1">
      <alignment horizontal="center"/>
    </xf>
    <xf numFmtId="0" fontId="1" fillId="0" borderId="8" xfId="7" applyFill="1" applyBorder="1" applyProtection="1"/>
    <xf numFmtId="0" fontId="7" fillId="0" borderId="0" xfId="7" applyFont="1" applyFill="1" applyBorder="1" applyProtection="1"/>
    <xf numFmtId="10" fontId="1" fillId="0" borderId="12" xfId="7" applyNumberFormat="1" applyBorder="1" applyAlignment="1" applyProtection="1">
      <alignment horizontal="center"/>
    </xf>
    <xf numFmtId="164" fontId="1" fillId="0" borderId="33" xfId="7" applyNumberFormat="1" applyBorder="1" applyAlignment="1" applyProtection="1">
      <alignment horizontal="center"/>
    </xf>
    <xf numFmtId="164" fontId="1" fillId="0" borderId="12" xfId="7" applyNumberFormat="1" applyBorder="1" applyAlignment="1" applyProtection="1">
      <alignment horizontal="center"/>
    </xf>
    <xf numFmtId="49" fontId="7" fillId="0" borderId="8" xfId="7" applyNumberFormat="1" applyFont="1" applyBorder="1" applyProtection="1"/>
    <xf numFmtId="49" fontId="30" fillId="0" borderId="0" xfId="7" applyNumberFormat="1" applyFont="1" applyBorder="1" applyProtection="1"/>
    <xf numFmtId="10" fontId="1" fillId="0" borderId="23" xfId="7" applyNumberFormat="1" applyBorder="1" applyAlignment="1" applyProtection="1">
      <alignment horizontal="center"/>
    </xf>
    <xf numFmtId="164" fontId="1" fillId="0" borderId="24" xfId="7" applyNumberFormat="1" applyBorder="1" applyAlignment="1" applyProtection="1">
      <alignment horizontal="center"/>
    </xf>
    <xf numFmtId="164" fontId="1" fillId="0" borderId="23" xfId="7" applyNumberFormat="1" applyBorder="1" applyAlignment="1" applyProtection="1">
      <alignment horizontal="center"/>
    </xf>
    <xf numFmtId="49" fontId="5" fillId="0" borderId="8" xfId="7" applyNumberFormat="1" applyFont="1" applyFill="1" applyBorder="1" applyProtection="1"/>
    <xf numFmtId="0" fontId="5" fillId="0" borderId="0" xfId="7" applyFont="1" applyBorder="1" applyProtection="1"/>
    <xf numFmtId="0" fontId="5" fillId="0" borderId="8" xfId="7" applyFont="1" applyFill="1" applyBorder="1" applyProtection="1"/>
    <xf numFmtId="0" fontId="5" fillId="0" borderId="8" xfId="7" applyFont="1" applyBorder="1" applyProtection="1"/>
    <xf numFmtId="49" fontId="5" fillId="0" borderId="8" xfId="7" applyNumberFormat="1" applyFont="1" applyBorder="1" applyProtection="1"/>
    <xf numFmtId="0" fontId="1" fillId="0" borderId="9" xfId="7" applyBorder="1" applyProtection="1"/>
    <xf numFmtId="0" fontId="1" fillId="0" borderId="0" xfId="7" applyBorder="1" applyProtection="1"/>
    <xf numFmtId="10" fontId="1" fillId="0" borderId="0" xfId="7" applyNumberFormat="1" applyBorder="1" applyAlignment="1" applyProtection="1">
      <alignment horizontal="center"/>
    </xf>
    <xf numFmtId="164" fontId="1" fillId="0" borderId="20" xfId="7" applyNumberFormat="1" applyBorder="1" applyAlignment="1" applyProtection="1">
      <alignment horizontal="center"/>
    </xf>
    <xf numFmtId="164" fontId="1" fillId="0" borderId="0" xfId="7" applyNumberFormat="1" applyBorder="1" applyAlignment="1" applyProtection="1">
      <alignment horizontal="center"/>
    </xf>
    <xf numFmtId="10" fontId="1" fillId="3" borderId="3" xfId="7" applyNumberFormat="1" applyFill="1" applyBorder="1" applyAlignment="1" applyProtection="1">
      <alignment horizontal="center"/>
      <protection locked="0"/>
    </xf>
    <xf numFmtId="0" fontId="1" fillId="0" borderId="29" xfId="7" applyBorder="1" applyProtection="1"/>
    <xf numFmtId="0" fontId="7" fillId="2" borderId="30" xfId="7" applyFont="1" applyFill="1" applyBorder="1" applyProtection="1"/>
    <xf numFmtId="10" fontId="1" fillId="2" borderId="34" xfId="7" applyNumberFormat="1" applyFill="1" applyBorder="1" applyAlignment="1" applyProtection="1">
      <alignment horizontal="center"/>
    </xf>
    <xf numFmtId="164" fontId="1" fillId="2" borderId="32" xfId="7" applyNumberFormat="1" applyFill="1" applyBorder="1" applyAlignment="1" applyProtection="1">
      <alignment horizontal="center"/>
    </xf>
    <xf numFmtId="0" fontId="8" fillId="0" borderId="6" xfId="7" applyFont="1" applyBorder="1" applyProtection="1"/>
    <xf numFmtId="0" fontId="8" fillId="0" borderId="7" xfId="7" applyFont="1" applyBorder="1" applyProtection="1"/>
    <xf numFmtId="10" fontId="1" fillId="0" borderId="35" xfId="7" applyNumberFormat="1" applyBorder="1" applyAlignment="1" applyProtection="1">
      <alignment horizontal="center"/>
    </xf>
    <xf numFmtId="164" fontId="1" fillId="0" borderId="36" xfId="7" applyNumberFormat="1" applyBorder="1" applyAlignment="1" applyProtection="1">
      <alignment horizontal="center"/>
    </xf>
    <xf numFmtId="164" fontId="1" fillId="0" borderId="35" xfId="7" applyNumberFormat="1" applyBorder="1" applyAlignment="1" applyProtection="1">
      <alignment horizontal="center"/>
    </xf>
    <xf numFmtId="0" fontId="5" fillId="0" borderId="0" xfId="7" applyFont="1" applyFill="1" applyBorder="1" applyProtection="1"/>
    <xf numFmtId="0" fontId="5" fillId="0" borderId="9" xfId="7" applyFont="1" applyBorder="1" applyProtection="1"/>
    <xf numFmtId="49" fontId="5" fillId="0" borderId="0" xfId="7" applyNumberFormat="1" applyFont="1" applyBorder="1" applyProtection="1"/>
    <xf numFmtId="10" fontId="1" fillId="0" borderId="7" xfId="7" applyNumberFormat="1" applyBorder="1" applyAlignment="1" applyProtection="1">
      <alignment horizontal="center"/>
    </xf>
    <xf numFmtId="164" fontId="1" fillId="0" borderId="22" xfId="7" applyNumberFormat="1" applyBorder="1" applyAlignment="1" applyProtection="1">
      <alignment horizontal="center"/>
    </xf>
    <xf numFmtId="164" fontId="1" fillId="0" borderId="7" xfId="7" applyNumberFormat="1" applyBorder="1" applyAlignment="1" applyProtection="1">
      <alignment horizontal="center"/>
    </xf>
    <xf numFmtId="10" fontId="1" fillId="0" borderId="23" xfId="7" applyNumberFormat="1" applyFill="1" applyBorder="1" applyAlignment="1" applyProtection="1">
      <alignment horizontal="center"/>
    </xf>
    <xf numFmtId="164" fontId="1" fillId="0" borderId="24" xfId="7" applyNumberFormat="1" applyFill="1" applyBorder="1" applyAlignment="1" applyProtection="1">
      <alignment horizontal="center"/>
    </xf>
    <xf numFmtId="164" fontId="1" fillId="0" borderId="23" xfId="7" applyNumberFormat="1" applyFill="1" applyBorder="1" applyAlignment="1" applyProtection="1">
      <alignment horizontal="center"/>
    </xf>
    <xf numFmtId="164" fontId="7" fillId="2" borderId="32" xfId="7" applyNumberFormat="1" applyFont="1" applyFill="1" applyBorder="1" applyAlignment="1" applyProtection="1">
      <alignment horizontal="center"/>
    </xf>
    <xf numFmtId="0" fontId="8" fillId="0" borderId="29" xfId="7" applyFont="1" applyBorder="1" applyProtection="1"/>
    <xf numFmtId="0" fontId="7" fillId="0" borderId="30" xfId="7" applyFont="1" applyBorder="1" applyProtection="1"/>
    <xf numFmtId="10" fontId="1" fillId="3" borderId="34" xfId="7" applyNumberFormat="1" applyFill="1" applyBorder="1" applyAlignment="1" applyProtection="1">
      <alignment horizontal="center"/>
      <protection locked="0"/>
    </xf>
    <xf numFmtId="164" fontId="1" fillId="0" borderId="32" xfId="7" applyNumberFormat="1" applyBorder="1" applyAlignment="1" applyProtection="1">
      <alignment horizontal="center"/>
    </xf>
    <xf numFmtId="0" fontId="8" fillId="0" borderId="9" xfId="7" applyFont="1" applyBorder="1" applyProtection="1"/>
    <xf numFmtId="0" fontId="7" fillId="0" borderId="10" xfId="7" applyFont="1" applyBorder="1" applyProtection="1"/>
    <xf numFmtId="10" fontId="1" fillId="3" borderId="37" xfId="7" applyNumberFormat="1" applyFill="1" applyBorder="1" applyAlignment="1" applyProtection="1">
      <alignment horizontal="center"/>
      <protection locked="0"/>
    </xf>
    <xf numFmtId="164" fontId="1" fillId="0" borderId="38" xfId="7" applyNumberFormat="1" applyBorder="1" applyAlignment="1" applyProtection="1">
      <alignment horizontal="center"/>
    </xf>
    <xf numFmtId="10" fontId="1" fillId="0" borderId="0" xfId="7" applyNumberFormat="1" applyAlignment="1" applyProtection="1">
      <alignment horizontal="center"/>
    </xf>
    <xf numFmtId="164" fontId="1" fillId="0" borderId="0" xfId="7" applyNumberFormat="1" applyAlignment="1" applyProtection="1">
      <alignment horizontal="center"/>
    </xf>
    <xf numFmtId="164" fontId="8" fillId="2" borderId="32" xfId="7" applyNumberFormat="1" applyFont="1" applyFill="1" applyBorder="1" applyAlignment="1" applyProtection="1">
      <alignment horizontal="center"/>
    </xf>
    <xf numFmtId="164" fontId="38" fillId="2" borderId="32" xfId="7" applyNumberFormat="1" applyFont="1" applyFill="1" applyBorder="1" applyAlignment="1" applyProtection="1">
      <alignment horizontal="center"/>
    </xf>
    <xf numFmtId="10" fontId="7" fillId="0" borderId="0" xfId="7" applyNumberFormat="1" applyFont="1" applyAlignment="1" applyProtection="1">
      <alignment horizontal="center"/>
    </xf>
    <xf numFmtId="164" fontId="7" fillId="0" borderId="0" xfId="7" applyNumberFormat="1" applyFont="1" applyAlignment="1" applyProtection="1">
      <alignment horizontal="center"/>
    </xf>
    <xf numFmtId="0" fontId="31" fillId="19" borderId="0" xfId="7" applyFont="1" applyFill="1" applyProtection="1"/>
    <xf numFmtId="0" fontId="1" fillId="19" borderId="0" xfId="7" applyFill="1" applyProtection="1"/>
    <xf numFmtId="10" fontId="7" fillId="19" borderId="0" xfId="7" applyNumberFormat="1" applyFont="1" applyFill="1" applyAlignment="1" applyProtection="1">
      <alignment horizontal="center"/>
    </xf>
    <xf numFmtId="164" fontId="7" fillId="19" borderId="0" xfId="7" applyNumberFormat="1" applyFont="1" applyFill="1" applyAlignment="1" applyProtection="1">
      <alignment horizontal="center"/>
    </xf>
    <xf numFmtId="0" fontId="33" fillId="0" borderId="0" xfId="7" applyFont="1" applyAlignment="1" applyProtection="1">
      <alignment vertical="center"/>
    </xf>
    <xf numFmtId="165" fontId="18" fillId="0" borderId="1" xfId="0" applyNumberFormat="1" applyFont="1" applyFill="1" applyBorder="1" applyAlignment="1" applyProtection="1">
      <alignment horizontal="right" wrapText="1"/>
    </xf>
    <xf numFmtId="0" fontId="0" fillId="0" borderId="0" xfId="0" applyAlignment="1" applyProtection="1">
      <alignment wrapText="1"/>
    </xf>
    <xf numFmtId="2" fontId="43" fillId="20" borderId="1" xfId="2" applyNumberFormat="1" applyFont="1" applyFill="1" applyBorder="1" applyAlignment="1" applyProtection="1">
      <alignment horizontal="right"/>
    </xf>
    <xf numFmtId="1" fontId="18" fillId="0" borderId="1" xfId="0" applyNumberFormat="1" applyFont="1" applyBorder="1" applyAlignment="1" applyProtection="1">
      <alignment horizontal="center" vertical="center" wrapText="1"/>
    </xf>
    <xf numFmtId="0" fontId="41" fillId="0" borderId="0" xfId="2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top" wrapText="1"/>
    </xf>
    <xf numFmtId="1" fontId="18" fillId="0" borderId="0" xfId="0" applyNumberFormat="1" applyFont="1" applyBorder="1" applyAlignment="1" applyProtection="1">
      <alignment horizontal="center" vertical="center" wrapText="1"/>
    </xf>
    <xf numFmtId="166" fontId="5" fillId="0" borderId="0" xfId="2" applyNumberFormat="1" applyFont="1" applyFill="1" applyBorder="1" applyAlignment="1" applyProtection="1">
      <alignment horizontal="right"/>
      <protection locked="0"/>
    </xf>
    <xf numFmtId="2" fontId="18" fillId="0" borderId="1" xfId="0" applyNumberFormat="1" applyFont="1" applyBorder="1" applyAlignment="1" applyProtection="1">
      <alignment horizontal="center" vertical="center" wrapText="1"/>
    </xf>
    <xf numFmtId="165" fontId="9" fillId="20" borderId="1" xfId="0" applyNumberFormat="1" applyFont="1" applyFill="1" applyBorder="1" applyAlignment="1" applyProtection="1">
      <alignment horizontal="right" wrapText="1"/>
    </xf>
    <xf numFmtId="165" fontId="9" fillId="25" borderId="1" xfId="0" applyNumberFormat="1" applyFont="1" applyFill="1" applyBorder="1" applyAlignment="1" applyProtection="1">
      <alignment horizontal="right" wrapText="1"/>
    </xf>
    <xf numFmtId="165" fontId="9" fillId="0" borderId="1" xfId="0" applyNumberFormat="1" applyFont="1" applyBorder="1" applyAlignment="1" applyProtection="1">
      <alignment horizontal="right" wrapText="1"/>
    </xf>
    <xf numFmtId="0" fontId="31" fillId="10" borderId="44" xfId="2" applyFont="1" applyFill="1" applyBorder="1" applyAlignment="1" applyProtection="1">
      <alignment horizontal="center" wrapText="1"/>
    </xf>
    <xf numFmtId="0" fontId="41" fillId="0" borderId="44" xfId="2" applyFont="1" applyBorder="1" applyAlignment="1" applyProtection="1">
      <alignment horizontal="center"/>
    </xf>
    <xf numFmtId="0" fontId="41" fillId="0" borderId="45" xfId="2" applyFont="1" applyBorder="1" applyAlignment="1" applyProtection="1">
      <alignment horizontal="center"/>
    </xf>
    <xf numFmtId="1" fontId="18" fillId="0" borderId="14" xfId="0" applyNumberFormat="1" applyFont="1" applyBorder="1" applyAlignment="1" applyProtection="1">
      <alignment horizontal="center" vertical="center" wrapText="1"/>
    </xf>
    <xf numFmtId="0" fontId="7" fillId="5" borderId="21" xfId="0" applyFont="1" applyFill="1" applyBorder="1" applyAlignment="1" applyProtection="1">
      <alignment wrapText="1"/>
    </xf>
    <xf numFmtId="49" fontId="5" fillId="20" borderId="19" xfId="0" applyNumberFormat="1" applyFont="1" applyFill="1" applyBorder="1" applyAlignment="1" applyProtection="1">
      <alignment horizontal="right"/>
      <protection locked="0"/>
    </xf>
    <xf numFmtId="49" fontId="14" fillId="26" borderId="3" xfId="2" applyNumberFormat="1" applyFont="1" applyFill="1" applyBorder="1" applyAlignment="1" applyProtection="1">
      <alignment horizontal="left"/>
    </xf>
    <xf numFmtId="49" fontId="14" fillId="26" borderId="16" xfId="2" applyNumberFormat="1" applyFont="1" applyFill="1" applyBorder="1" applyAlignment="1" applyProtection="1"/>
    <xf numFmtId="49" fontId="23" fillId="26" borderId="3" xfId="2" applyNumberFormat="1" applyFont="1" applyFill="1" applyBorder="1" applyAlignment="1" applyProtection="1">
      <alignment horizontal="right"/>
    </xf>
    <xf numFmtId="165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165" fontId="18" fillId="0" borderId="0" xfId="0" applyNumberFormat="1" applyFont="1" applyBorder="1" applyAlignment="1">
      <alignment horizontal="right"/>
    </xf>
    <xf numFmtId="4" fontId="46" fillId="0" borderId="1" xfId="0" applyNumberFormat="1" applyFont="1" applyBorder="1" applyAlignment="1" applyProtection="1">
      <alignment horizontal="right"/>
    </xf>
    <xf numFmtId="166" fontId="40" fillId="20" borderId="1" xfId="0" applyNumberFormat="1" applyFont="1" applyFill="1" applyBorder="1" applyAlignment="1" applyProtection="1"/>
    <xf numFmtId="4" fontId="18" fillId="0" borderId="1" xfId="0" applyNumberFormat="1" applyFont="1" applyBorder="1" applyAlignment="1" applyProtection="1">
      <alignment horizontal="right"/>
    </xf>
    <xf numFmtId="4" fontId="18" fillId="17" borderId="5" xfId="0" applyNumberFormat="1" applyFont="1" applyFill="1" applyBorder="1" applyAlignment="1" applyProtection="1"/>
    <xf numFmtId="4" fontId="8" fillId="17" borderId="5" xfId="0" applyNumberFormat="1" applyFont="1" applyFill="1" applyBorder="1" applyAlignment="1" applyProtection="1"/>
    <xf numFmtId="4" fontId="18" fillId="17" borderId="58" xfId="0" applyNumberFormat="1" applyFont="1" applyFill="1" applyBorder="1" applyAlignment="1" applyProtection="1"/>
    <xf numFmtId="0" fontId="7" fillId="9" borderId="59" xfId="0" applyFont="1" applyFill="1" applyBorder="1" applyAlignment="1" applyProtection="1">
      <alignment horizontal="left" wrapText="1"/>
    </xf>
    <xf numFmtId="4" fontId="25" fillId="0" borderId="15" xfId="0" applyNumberFormat="1" applyFont="1" applyBorder="1" applyAlignment="1" applyProtection="1"/>
    <xf numFmtId="0" fontId="34" fillId="3" borderId="13" xfId="5" applyNumberFormat="1" applyFont="1" applyFill="1" applyBorder="1" applyProtection="1">
      <protection locked="0"/>
    </xf>
    <xf numFmtId="0" fontId="7" fillId="9" borderId="1" xfId="0" applyFont="1" applyFill="1" applyBorder="1" applyAlignment="1" applyProtection="1">
      <alignment horizontal="center" vertical="top" wrapText="1"/>
    </xf>
    <xf numFmtId="49" fontId="7" fillId="9" borderId="1" xfId="0" applyNumberFormat="1" applyFont="1" applyFill="1" applyBorder="1" applyAlignment="1" applyProtection="1">
      <alignment horizontal="center" vertical="top" wrapText="1"/>
    </xf>
    <xf numFmtId="2" fontId="7" fillId="9" borderId="1" xfId="0" applyNumberFormat="1" applyFont="1" applyFill="1" applyBorder="1" applyAlignment="1" applyProtection="1">
      <alignment horizontal="center" vertical="top" wrapText="1"/>
    </xf>
    <xf numFmtId="0" fontId="5" fillId="2" borderId="13" xfId="5" applyFont="1" applyFill="1" applyBorder="1" applyAlignment="1" applyProtection="1">
      <alignment horizontal="left"/>
    </xf>
    <xf numFmtId="0" fontId="5" fillId="2" borderId="2" xfId="5" applyFont="1" applyFill="1" applyBorder="1" applyAlignment="1" applyProtection="1">
      <alignment horizontal="left"/>
    </xf>
    <xf numFmtId="0" fontId="7" fillId="2" borderId="1" xfId="7" applyFont="1" applyFill="1" applyBorder="1" applyAlignment="1" applyProtection="1">
      <alignment horizontal="right"/>
    </xf>
    <xf numFmtId="0" fontId="34" fillId="5" borderId="1" xfId="5" applyFont="1" applyFill="1" applyBorder="1" applyAlignment="1" applyProtection="1">
      <alignment horizontal="right"/>
    </xf>
    <xf numFmtId="0" fontId="34" fillId="3" borderId="1" xfId="5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/>
    <xf numFmtId="49" fontId="5" fillId="0" borderId="1" xfId="0" applyNumberFormat="1" applyFont="1" applyFill="1" applyBorder="1" applyAlignment="1" applyProtection="1"/>
    <xf numFmtId="0" fontId="0" fillId="0" borderId="0" xfId="0" applyAlignment="1" applyProtection="1"/>
    <xf numFmtId="49" fontId="0" fillId="0" borderId="0" xfId="0" applyNumberFormat="1" applyAlignment="1" applyProtection="1"/>
    <xf numFmtId="0" fontId="5" fillId="0" borderId="1" xfId="0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 applyProtection="1">
      <protection locked="0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Fill="1" applyBorder="1" applyProtection="1"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" fontId="5" fillId="0" borderId="1" xfId="0" applyNumberFormat="1" applyFont="1" applyFill="1" applyBorder="1" applyProtection="1">
      <protection locked="0"/>
    </xf>
    <xf numFmtId="0" fontId="7" fillId="5" borderId="18" xfId="0" applyFont="1" applyFill="1" applyBorder="1" applyAlignment="1" applyProtection="1">
      <alignment horizontal="center" vertical="top" wrapText="1"/>
    </xf>
    <xf numFmtId="166" fontId="18" fillId="27" borderId="1" xfId="2" applyNumberFormat="1" applyFont="1" applyFill="1" applyBorder="1" applyAlignment="1" applyProtection="1">
      <alignment horizontal="right"/>
      <protection locked="0"/>
    </xf>
    <xf numFmtId="165" fontId="8" fillId="27" borderId="14" xfId="0" applyNumberFormat="1" applyFont="1" applyFill="1" applyBorder="1" applyAlignment="1" applyProtection="1">
      <protection locked="0"/>
    </xf>
    <xf numFmtId="0" fontId="7" fillId="5" borderId="16" xfId="0" applyFont="1" applyFill="1" applyBorder="1" applyAlignment="1" applyProtection="1">
      <alignment horizontal="left" vertical="center" wrapText="1"/>
    </xf>
    <xf numFmtId="0" fontId="7" fillId="5" borderId="12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horizontal="left" vertical="center" wrapText="1"/>
    </xf>
    <xf numFmtId="0" fontId="7" fillId="5" borderId="17" xfId="0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 applyProtection="1">
      <alignment horizontal="left" vertical="center" wrapText="1"/>
    </xf>
    <xf numFmtId="0" fontId="7" fillId="5" borderId="27" xfId="0" applyFont="1" applyFill="1" applyBorder="1" applyAlignment="1" applyProtection="1">
      <alignment horizontal="left" vertical="center" wrapText="1"/>
    </xf>
    <xf numFmtId="0" fontId="7" fillId="5" borderId="57" xfId="0" applyFont="1" applyFill="1" applyBorder="1" applyAlignment="1" applyProtection="1">
      <alignment horizontal="left" vertical="center" wrapText="1"/>
    </xf>
    <xf numFmtId="0" fontId="7" fillId="5" borderId="10" xfId="0" applyFont="1" applyFill="1" applyBorder="1" applyAlignment="1" applyProtection="1">
      <alignment horizontal="left" vertical="center" wrapText="1"/>
    </xf>
    <xf numFmtId="0" fontId="7" fillId="5" borderId="41" xfId="0" applyFont="1" applyFill="1" applyBorder="1" applyAlignment="1" applyProtection="1">
      <alignment horizontal="left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5" borderId="13" xfId="0" applyFont="1" applyFill="1" applyBorder="1" applyAlignment="1" applyProtection="1">
      <alignment horizontal="left" wrapText="1"/>
    </xf>
    <xf numFmtId="0" fontId="9" fillId="5" borderId="11" xfId="0" applyFont="1" applyFill="1" applyBorder="1" applyAlignment="1" applyProtection="1">
      <alignment horizontal="left" wrapText="1"/>
    </xf>
    <xf numFmtId="0" fontId="9" fillId="5" borderId="2" xfId="0" applyFont="1" applyFill="1" applyBorder="1" applyAlignment="1" applyProtection="1">
      <alignment horizontal="left" wrapText="1"/>
    </xf>
    <xf numFmtId="0" fontId="44" fillId="0" borderId="13" xfId="0" applyFont="1" applyBorder="1" applyAlignment="1">
      <alignment horizontal="left" vertical="top"/>
    </xf>
    <xf numFmtId="0" fontId="44" fillId="0" borderId="11" xfId="0" applyFont="1" applyBorder="1" applyAlignment="1">
      <alignment horizontal="left" vertical="top"/>
    </xf>
    <xf numFmtId="0" fontId="44" fillId="0" borderId="2" xfId="0" applyFont="1" applyBorder="1" applyAlignment="1">
      <alignment horizontal="left" vertical="top"/>
    </xf>
    <xf numFmtId="0" fontId="14" fillId="26" borderId="16" xfId="2" applyFont="1" applyFill="1" applyBorder="1" applyAlignment="1" applyProtection="1">
      <alignment horizontal="left"/>
    </xf>
    <xf numFmtId="0" fontId="14" fillId="26" borderId="4" xfId="2" applyFont="1" applyFill="1" applyBorder="1" applyAlignment="1" applyProtection="1">
      <alignment horizontal="left"/>
    </xf>
    <xf numFmtId="0" fontId="18" fillId="5" borderId="13" xfId="0" applyFont="1" applyFill="1" applyBorder="1" applyAlignment="1" applyProtection="1">
      <alignment horizontal="left" wrapText="1"/>
    </xf>
    <xf numFmtId="0" fontId="18" fillId="5" borderId="11" xfId="0" applyFont="1" applyFill="1" applyBorder="1" applyAlignment="1" applyProtection="1">
      <alignment horizontal="left" wrapText="1"/>
    </xf>
    <xf numFmtId="0" fontId="18" fillId="5" borderId="2" xfId="0" applyFont="1" applyFill="1" applyBorder="1" applyAlignment="1" applyProtection="1">
      <alignment horizontal="left" wrapText="1"/>
    </xf>
    <xf numFmtId="49" fontId="5" fillId="20" borderId="13" xfId="0" applyNumberFormat="1" applyFont="1" applyFill="1" applyBorder="1" applyAlignment="1" applyProtection="1">
      <alignment horizontal="left" wrapText="1"/>
    </xf>
    <xf numFmtId="49" fontId="5" fillId="20" borderId="2" xfId="0" applyNumberFormat="1" applyFont="1" applyFill="1" applyBorder="1" applyAlignment="1" applyProtection="1">
      <alignment horizontal="left" wrapText="1"/>
    </xf>
    <xf numFmtId="0" fontId="15" fillId="14" borderId="49" xfId="0" applyFont="1" applyFill="1" applyBorder="1" applyAlignment="1" applyProtection="1">
      <alignment horizontal="center" vertical="center" wrapText="1"/>
    </xf>
    <xf numFmtId="0" fontId="15" fillId="14" borderId="50" xfId="0" applyFont="1" applyFill="1" applyBorder="1" applyAlignment="1" applyProtection="1">
      <alignment horizontal="center" vertical="center" wrapText="1"/>
    </xf>
    <xf numFmtId="0" fontId="15" fillId="14" borderId="51" xfId="0" applyFont="1" applyFill="1" applyBorder="1" applyAlignment="1" applyProtection="1">
      <alignment horizontal="center" vertical="center" wrapText="1"/>
    </xf>
    <xf numFmtId="0" fontId="15" fillId="14" borderId="52" xfId="0" applyFont="1" applyFill="1" applyBorder="1" applyAlignment="1" applyProtection="1">
      <alignment horizontal="center" vertical="center" wrapText="1"/>
    </xf>
    <xf numFmtId="0" fontId="15" fillId="14" borderId="0" xfId="0" applyFont="1" applyFill="1" applyBorder="1" applyAlignment="1" applyProtection="1">
      <alignment horizontal="center" vertical="center" wrapText="1"/>
    </xf>
    <xf numFmtId="0" fontId="15" fillId="14" borderId="53" xfId="0" applyFont="1" applyFill="1" applyBorder="1" applyAlignment="1" applyProtection="1">
      <alignment horizontal="center" vertical="center" wrapText="1"/>
    </xf>
    <xf numFmtId="0" fontId="15" fillId="14" borderId="54" xfId="0" applyFont="1" applyFill="1" applyBorder="1" applyAlignment="1" applyProtection="1">
      <alignment horizontal="center" vertical="center" wrapText="1"/>
    </xf>
    <xf numFmtId="0" fontId="15" fillId="14" borderId="55" xfId="0" applyFont="1" applyFill="1" applyBorder="1" applyAlignment="1" applyProtection="1">
      <alignment horizontal="center" vertical="center" wrapText="1"/>
    </xf>
    <xf numFmtId="0" fontId="15" fillId="14" borderId="56" xfId="0" applyFont="1" applyFill="1" applyBorder="1" applyAlignment="1" applyProtection="1">
      <alignment horizontal="center" vertical="center" wrapText="1"/>
    </xf>
    <xf numFmtId="0" fontId="16" fillId="15" borderId="16" xfId="0" applyFont="1" applyFill="1" applyBorder="1" applyAlignment="1" applyProtection="1">
      <alignment horizontal="center" vertical="center" wrapText="1"/>
    </xf>
    <xf numFmtId="0" fontId="16" fillId="15" borderId="12" xfId="0" applyFont="1" applyFill="1" applyBorder="1" applyAlignment="1" applyProtection="1">
      <alignment horizontal="center" vertical="center" wrapText="1"/>
    </xf>
    <xf numFmtId="0" fontId="16" fillId="15" borderId="4" xfId="0" applyFont="1" applyFill="1" applyBorder="1" applyAlignment="1" applyProtection="1">
      <alignment horizontal="center" vertical="center" wrapText="1"/>
    </xf>
    <xf numFmtId="0" fontId="14" fillId="26" borderId="13" xfId="2" applyFont="1" applyFill="1" applyBorder="1" applyAlignment="1" applyProtection="1">
      <alignment horizontal="left"/>
    </xf>
    <xf numFmtId="0" fontId="14" fillId="26" borderId="11" xfId="2" applyFont="1" applyFill="1" applyBorder="1" applyAlignment="1" applyProtection="1">
      <alignment horizontal="left"/>
    </xf>
    <xf numFmtId="0" fontId="14" fillId="26" borderId="2" xfId="2" applyFont="1" applyFill="1" applyBorder="1" applyAlignment="1" applyProtection="1">
      <alignment horizontal="left"/>
    </xf>
    <xf numFmtId="0" fontId="17" fillId="5" borderId="13" xfId="0" applyFont="1" applyFill="1" applyBorder="1" applyAlignment="1" applyProtection="1">
      <alignment horizontal="center" wrapText="1"/>
    </xf>
    <xf numFmtId="0" fontId="17" fillId="5" borderId="11" xfId="0" applyFont="1" applyFill="1" applyBorder="1" applyAlignment="1" applyProtection="1">
      <alignment horizontal="center" wrapText="1"/>
    </xf>
    <xf numFmtId="0" fontId="17" fillId="5" borderId="2" xfId="0" applyFont="1" applyFill="1" applyBorder="1" applyAlignment="1" applyProtection="1">
      <alignment horizontal="center" wrapText="1"/>
    </xf>
    <xf numFmtId="0" fontId="8" fillId="24" borderId="6" xfId="0" applyFont="1" applyFill="1" applyBorder="1" applyAlignment="1">
      <alignment horizontal="left"/>
    </xf>
    <xf numFmtId="0" fontId="8" fillId="24" borderId="7" xfId="0" applyFont="1" applyFill="1" applyBorder="1" applyAlignment="1">
      <alignment horizontal="left"/>
    </xf>
    <xf numFmtId="0" fontId="8" fillId="24" borderId="22" xfId="0" applyFont="1" applyFill="1" applyBorder="1" applyAlignment="1">
      <alignment horizontal="left"/>
    </xf>
    <xf numFmtId="0" fontId="8" fillId="24" borderId="43" xfId="0" applyFont="1" applyFill="1" applyBorder="1" applyAlignment="1">
      <alignment horizontal="left"/>
    </xf>
    <xf numFmtId="0" fontId="8" fillId="24" borderId="23" xfId="0" applyFont="1" applyFill="1" applyBorder="1" applyAlignment="1">
      <alignment horizontal="left"/>
    </xf>
    <xf numFmtId="0" fontId="8" fillId="24" borderId="24" xfId="0" applyFont="1" applyFill="1" applyBorder="1" applyAlignment="1">
      <alignment horizontal="left"/>
    </xf>
    <xf numFmtId="0" fontId="5" fillId="0" borderId="13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top" wrapText="1"/>
    </xf>
    <xf numFmtId="0" fontId="7" fillId="0" borderId="13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31" fillId="10" borderId="13" xfId="2" applyFont="1" applyFill="1" applyBorder="1" applyAlignment="1" applyProtection="1">
      <alignment horizontal="left" wrapText="1"/>
    </xf>
    <xf numFmtId="0" fontId="31" fillId="10" borderId="2" xfId="2" applyFont="1" applyFill="1" applyBorder="1" applyAlignment="1" applyProtection="1">
      <alignment horizontal="left" wrapText="1"/>
    </xf>
    <xf numFmtId="167" fontId="14" fillId="0" borderId="1" xfId="2" applyNumberFormat="1" applyFont="1" applyBorder="1" applyAlignment="1" applyProtection="1">
      <alignment horizontal="center"/>
    </xf>
    <xf numFmtId="0" fontId="8" fillId="24" borderId="48" xfId="0" applyFont="1" applyFill="1" applyBorder="1" applyAlignment="1">
      <alignment horizontal="left" wrapText="1"/>
    </xf>
    <xf numFmtId="0" fontId="8" fillId="24" borderId="15" xfId="0" applyFont="1" applyFill="1" applyBorder="1" applyAlignment="1">
      <alignment horizontal="left" wrapText="1"/>
    </xf>
    <xf numFmtId="0" fontId="7" fillId="2" borderId="45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2" fontId="5" fillId="0" borderId="1" xfId="2" applyNumberFormat="1" applyFont="1" applyBorder="1" applyAlignment="1" applyProtection="1">
      <alignment horizontal="center"/>
    </xf>
    <xf numFmtId="0" fontId="30" fillId="22" borderId="59" xfId="0" applyFont="1" applyFill="1" applyBorder="1" applyAlignment="1" applyProtection="1">
      <alignment horizontal="left" wrapText="1"/>
    </xf>
    <xf numFmtId="0" fontId="30" fillId="22" borderId="35" xfId="0" applyFont="1" applyFill="1" applyBorder="1" applyAlignment="1" applyProtection="1">
      <alignment horizontal="left" wrapText="1"/>
    </xf>
    <xf numFmtId="0" fontId="30" fillId="22" borderId="60" xfId="0" applyFont="1" applyFill="1" applyBorder="1" applyAlignment="1" applyProtection="1">
      <alignment horizontal="left" wrapText="1"/>
    </xf>
    <xf numFmtId="0" fontId="16" fillId="15" borderId="13" xfId="0" applyFont="1" applyFill="1" applyBorder="1" applyAlignment="1" applyProtection="1">
      <alignment horizontal="center" wrapText="1"/>
    </xf>
    <xf numFmtId="0" fontId="16" fillId="15" borderId="11" xfId="0" applyFont="1" applyFill="1" applyBorder="1" applyAlignment="1" applyProtection="1">
      <alignment horizontal="center" wrapText="1"/>
    </xf>
    <xf numFmtId="0" fontId="16" fillId="15" borderId="2" xfId="0" applyFont="1" applyFill="1" applyBorder="1" applyAlignment="1" applyProtection="1">
      <alignment horizontal="center" wrapText="1"/>
    </xf>
    <xf numFmtId="0" fontId="7" fillId="0" borderId="46" xfId="0" applyFont="1" applyFill="1" applyBorder="1" applyAlignment="1" applyProtection="1">
      <alignment horizontal="left" vertical="top" wrapText="1"/>
    </xf>
    <xf numFmtId="0" fontId="7" fillId="0" borderId="47" xfId="0" applyFont="1" applyFill="1" applyBorder="1" applyAlignment="1" applyProtection="1">
      <alignment horizontal="left" vertical="top" wrapText="1"/>
    </xf>
    <xf numFmtId="0" fontId="16" fillId="15" borderId="13" xfId="0" applyFont="1" applyFill="1" applyBorder="1" applyAlignment="1" applyProtection="1">
      <alignment horizontal="center"/>
    </xf>
    <xf numFmtId="0" fontId="16" fillId="15" borderId="11" xfId="0" applyFont="1" applyFill="1" applyBorder="1" applyAlignment="1" applyProtection="1">
      <alignment horizontal="center"/>
    </xf>
    <xf numFmtId="0" fontId="16" fillId="15" borderId="2" xfId="0" applyFont="1" applyFill="1" applyBorder="1" applyAlignment="1" applyProtection="1">
      <alignment horizontal="center"/>
    </xf>
    <xf numFmtId="0" fontId="48" fillId="26" borderId="1" xfId="0" applyFont="1" applyFill="1" applyBorder="1" applyAlignment="1">
      <alignment horizontal="center" vertical="center" wrapText="1"/>
    </xf>
    <xf numFmtId="0" fontId="7" fillId="9" borderId="13" xfId="2" applyFont="1" applyFill="1" applyBorder="1" applyAlignment="1" applyProtection="1">
      <alignment horizontal="center" vertical="center" wrapText="1"/>
    </xf>
    <xf numFmtId="0" fontId="7" fillId="9" borderId="2" xfId="2" applyFont="1" applyFill="1" applyBorder="1" applyAlignment="1" applyProtection="1">
      <alignment horizontal="center" vertical="center" wrapText="1"/>
    </xf>
    <xf numFmtId="49" fontId="7" fillId="2" borderId="13" xfId="2" applyNumberFormat="1" applyFont="1" applyFill="1" applyBorder="1" applyAlignment="1" applyProtection="1">
      <alignment horizontal="left"/>
    </xf>
    <xf numFmtId="49" fontId="7" fillId="2" borderId="11" xfId="2" applyNumberFormat="1" applyFont="1" applyFill="1" applyBorder="1" applyAlignment="1" applyProtection="1">
      <alignment horizontal="left"/>
    </xf>
    <xf numFmtId="49" fontId="7" fillId="2" borderId="2" xfId="2" applyNumberFormat="1" applyFont="1" applyFill="1" applyBorder="1" applyAlignment="1" applyProtection="1">
      <alignment horizontal="left"/>
    </xf>
    <xf numFmtId="0" fontId="26" fillId="5" borderId="13" xfId="0" applyFont="1" applyFill="1" applyBorder="1" applyAlignment="1" applyProtection="1">
      <alignment horizontal="left" wrapText="1"/>
    </xf>
    <xf numFmtId="0" fontId="26" fillId="5" borderId="11" xfId="0" applyFont="1" applyFill="1" applyBorder="1" applyAlignment="1" applyProtection="1">
      <alignment horizontal="left" wrapText="1"/>
    </xf>
    <xf numFmtId="0" fontId="26" fillId="5" borderId="2" xfId="0" applyFont="1" applyFill="1" applyBorder="1" applyAlignment="1" applyProtection="1">
      <alignment horizontal="left" wrapText="1"/>
    </xf>
    <xf numFmtId="49" fontId="5" fillId="4" borderId="15" xfId="0" applyNumberFormat="1" applyFont="1" applyFill="1" applyBorder="1" applyAlignment="1" applyProtection="1">
      <alignment horizontal="left"/>
    </xf>
    <xf numFmtId="49" fontId="5" fillId="4" borderId="21" xfId="0" applyNumberFormat="1" applyFont="1" applyFill="1" applyBorder="1" applyAlignment="1" applyProtection="1">
      <alignment horizontal="left"/>
    </xf>
    <xf numFmtId="49" fontId="5" fillId="4" borderId="1" xfId="0" applyNumberFormat="1" applyFont="1" applyFill="1" applyBorder="1" applyAlignment="1" applyProtection="1">
      <alignment horizontal="left"/>
    </xf>
    <xf numFmtId="49" fontId="5" fillId="4" borderId="18" xfId="0" applyNumberFormat="1" applyFont="1" applyFill="1" applyBorder="1" applyAlignment="1" applyProtection="1">
      <alignment horizontal="left"/>
    </xf>
    <xf numFmtId="49" fontId="5" fillId="4" borderId="14" xfId="0" applyNumberFormat="1" applyFont="1" applyFill="1" applyBorder="1" applyAlignment="1" applyProtection="1">
      <alignment horizontal="left"/>
    </xf>
    <xf numFmtId="49" fontId="5" fillId="4" borderId="19" xfId="0" applyNumberFormat="1" applyFont="1" applyFill="1" applyBorder="1" applyAlignment="1" applyProtection="1">
      <alignment horizontal="left"/>
    </xf>
    <xf numFmtId="49" fontId="5" fillId="4" borderId="13" xfId="0" applyNumberFormat="1" applyFont="1" applyFill="1" applyBorder="1" applyAlignment="1" applyProtection="1">
      <alignment horizontal="left"/>
    </xf>
    <xf numFmtId="49" fontId="5" fillId="4" borderId="11" xfId="0" applyNumberFormat="1" applyFont="1" applyFill="1" applyBorder="1" applyAlignment="1" applyProtection="1">
      <alignment horizontal="left"/>
    </xf>
    <xf numFmtId="49" fontId="5" fillId="4" borderId="42" xfId="0" applyNumberFormat="1" applyFont="1" applyFill="1" applyBorder="1" applyAlignment="1" applyProtection="1">
      <alignment horizontal="left"/>
    </xf>
    <xf numFmtId="10" fontId="1" fillId="3" borderId="29" xfId="7" applyNumberFormat="1" applyFill="1" applyBorder="1" applyAlignment="1" applyProtection="1">
      <alignment horizontal="center"/>
      <protection locked="0"/>
    </xf>
    <xf numFmtId="10" fontId="1" fillId="3" borderId="39" xfId="7" applyNumberFormat="1" applyFill="1" applyBorder="1" applyAlignment="1" applyProtection="1">
      <alignment horizontal="center"/>
      <protection locked="0"/>
    </xf>
    <xf numFmtId="0" fontId="8" fillId="2" borderId="29" xfId="7" applyFont="1" applyFill="1" applyBorder="1" applyAlignment="1" applyProtection="1"/>
    <xf numFmtId="0" fontId="8" fillId="2" borderId="39" xfId="7" applyFont="1" applyFill="1" applyBorder="1" applyAlignment="1" applyProtection="1"/>
    <xf numFmtId="4" fontId="39" fillId="2" borderId="29" xfId="7" applyNumberFormat="1" applyFont="1" applyFill="1" applyBorder="1" applyAlignment="1" applyProtection="1">
      <alignment horizontal="center"/>
    </xf>
    <xf numFmtId="4" fontId="39" fillId="2" borderId="30" xfId="7" applyNumberFormat="1" applyFont="1" applyFill="1" applyBorder="1" applyAlignment="1" applyProtection="1">
      <alignment horizontal="center"/>
    </xf>
    <xf numFmtId="4" fontId="39" fillId="2" borderId="39" xfId="7" applyNumberFormat="1" applyFont="1" applyFill="1" applyBorder="1" applyAlignment="1" applyProtection="1">
      <alignment horizontal="center"/>
    </xf>
    <xf numFmtId="0" fontId="8" fillId="2" borderId="29" xfId="7" applyFont="1" applyFill="1" applyBorder="1" applyAlignment="1" applyProtection="1">
      <alignment horizontal="left"/>
    </xf>
    <xf numFmtId="0" fontId="8" fillId="2" borderId="39" xfId="7" applyFont="1" applyFill="1" applyBorder="1" applyAlignment="1" applyProtection="1">
      <alignment horizontal="left"/>
    </xf>
    <xf numFmtId="10" fontId="7" fillId="2" borderId="29" xfId="7" applyNumberFormat="1" applyFont="1" applyFill="1" applyBorder="1" applyAlignment="1" applyProtection="1">
      <alignment horizontal="center"/>
    </xf>
    <xf numFmtId="10" fontId="7" fillId="2" borderId="30" xfId="7" applyNumberFormat="1" applyFont="1" applyFill="1" applyBorder="1" applyAlignment="1" applyProtection="1">
      <alignment horizontal="center"/>
    </xf>
    <xf numFmtId="10" fontId="7" fillId="2" borderId="39" xfId="7" applyNumberFormat="1" applyFont="1" applyFill="1" applyBorder="1" applyAlignment="1" applyProtection="1">
      <alignment horizontal="center"/>
    </xf>
    <xf numFmtId="10" fontId="1" fillId="3" borderId="40" xfId="7" applyNumberFormat="1" applyFill="1" applyBorder="1" applyAlignment="1" applyProtection="1">
      <alignment horizontal="center"/>
      <protection locked="0"/>
    </xf>
    <xf numFmtId="0" fontId="7" fillId="2" borderId="29" xfId="7" applyFont="1" applyFill="1" applyBorder="1" applyAlignment="1" applyProtection="1">
      <alignment horizontal="left"/>
    </xf>
    <xf numFmtId="0" fontId="7" fillId="2" borderId="39" xfId="7" applyFont="1" applyFill="1" applyBorder="1" applyAlignment="1" applyProtection="1">
      <alignment horizontal="left"/>
    </xf>
    <xf numFmtId="0" fontId="8" fillId="2" borderId="29" xfId="7" applyFont="1" applyFill="1" applyBorder="1" applyAlignment="1" applyProtection="1">
      <alignment horizontal="left" vertical="top" wrapText="1"/>
    </xf>
    <xf numFmtId="0" fontId="8" fillId="2" borderId="39" xfId="7" applyFont="1" applyFill="1" applyBorder="1" applyAlignment="1" applyProtection="1">
      <alignment horizontal="left" vertical="top" wrapText="1"/>
    </xf>
    <xf numFmtId="0" fontId="7" fillId="0" borderId="30" xfId="7" applyFont="1" applyBorder="1" applyAlignment="1" applyProtection="1">
      <alignment horizontal="left" vertical="top" wrapText="1"/>
    </xf>
    <xf numFmtId="0" fontId="5" fillId="2" borderId="13" xfId="5" applyFont="1" applyFill="1" applyBorder="1" applyAlignment="1" applyProtection="1">
      <alignment horizontal="left"/>
    </xf>
    <xf numFmtId="0" fontId="5" fillId="2" borderId="2" xfId="5" applyFont="1" applyFill="1" applyBorder="1" applyAlignment="1" applyProtection="1">
      <alignment horizontal="left"/>
    </xf>
    <xf numFmtId="0" fontId="7" fillId="16" borderId="6" xfId="7" applyNumberFormat="1" applyFont="1" applyFill="1" applyBorder="1" applyAlignment="1" applyProtection="1">
      <alignment horizontal="center" vertical="top" wrapText="1"/>
    </xf>
    <xf numFmtId="0" fontId="7" fillId="16" borderId="22" xfId="7" applyNumberFormat="1" applyFont="1" applyFill="1" applyBorder="1" applyAlignment="1" applyProtection="1">
      <alignment horizontal="center" vertical="top" wrapText="1"/>
    </xf>
    <xf numFmtId="0" fontId="7" fillId="16" borderId="8" xfId="7" applyNumberFormat="1" applyFont="1" applyFill="1" applyBorder="1" applyAlignment="1" applyProtection="1">
      <alignment horizontal="center" vertical="top" wrapText="1"/>
    </xf>
    <xf numFmtId="0" fontId="7" fillId="16" borderId="20" xfId="7" applyNumberFormat="1" applyFont="1" applyFill="1" applyBorder="1" applyAlignment="1" applyProtection="1">
      <alignment horizontal="center" vertical="top" wrapText="1"/>
    </xf>
    <xf numFmtId="0" fontId="7" fillId="17" borderId="6" xfId="7" applyNumberFormat="1" applyFont="1" applyFill="1" applyBorder="1" applyAlignment="1" applyProtection="1">
      <alignment horizontal="center" vertical="top" wrapText="1"/>
    </xf>
    <xf numFmtId="0" fontId="7" fillId="17" borderId="22" xfId="7" applyNumberFormat="1" applyFont="1" applyFill="1" applyBorder="1" applyAlignment="1" applyProtection="1">
      <alignment horizontal="center" vertical="top" wrapText="1"/>
    </xf>
    <xf numFmtId="0" fontId="7" fillId="17" borderId="8" xfId="7" applyNumberFormat="1" applyFont="1" applyFill="1" applyBorder="1" applyAlignment="1" applyProtection="1">
      <alignment horizontal="center" vertical="top" wrapText="1"/>
    </xf>
    <xf numFmtId="0" fontId="7" fillId="17" borderId="20" xfId="7" applyNumberFormat="1" applyFont="1" applyFill="1" applyBorder="1" applyAlignment="1" applyProtection="1">
      <alignment horizontal="center" vertical="top" wrapText="1"/>
    </xf>
    <xf numFmtId="0" fontId="7" fillId="18" borderId="6" xfId="7" applyNumberFormat="1" applyFont="1" applyFill="1" applyBorder="1" applyAlignment="1" applyProtection="1">
      <alignment horizontal="center" vertical="top" wrapText="1"/>
    </xf>
    <xf numFmtId="0" fontId="7" fillId="18" borderId="22" xfId="7" applyNumberFormat="1" applyFont="1" applyFill="1" applyBorder="1" applyAlignment="1" applyProtection="1">
      <alignment horizontal="center" vertical="top" wrapText="1"/>
    </xf>
    <xf numFmtId="0" fontId="7" fillId="18" borderId="8" xfId="7" applyNumberFormat="1" applyFont="1" applyFill="1" applyBorder="1" applyAlignment="1" applyProtection="1">
      <alignment horizontal="center" vertical="top" wrapText="1"/>
    </xf>
    <xf numFmtId="0" fontId="7" fillId="18" borderId="20" xfId="7" applyNumberFormat="1" applyFont="1" applyFill="1" applyBorder="1" applyAlignment="1" applyProtection="1">
      <alignment horizontal="center" vertical="top" wrapText="1"/>
    </xf>
    <xf numFmtId="0" fontId="29" fillId="0" borderId="7" xfId="7" applyFont="1" applyBorder="1" applyAlignment="1" applyProtection="1">
      <alignment horizontal="center" wrapText="1"/>
    </xf>
    <xf numFmtId="0" fontId="27" fillId="8" borderId="6" xfId="7" applyFont="1" applyFill="1" applyBorder="1" applyAlignment="1" applyProtection="1">
      <alignment horizontal="center" vertical="center"/>
    </xf>
    <xf numFmtId="0" fontId="27" fillId="8" borderId="22" xfId="7" applyFont="1" applyFill="1" applyBorder="1" applyAlignment="1" applyProtection="1">
      <alignment horizontal="center" vertical="center"/>
    </xf>
    <xf numFmtId="0" fontId="27" fillId="8" borderId="9" xfId="7" applyFont="1" applyFill="1" applyBorder="1" applyAlignment="1" applyProtection="1">
      <alignment horizontal="center" vertical="center"/>
    </xf>
    <xf numFmtId="0" fontId="27" fillId="8" borderId="28" xfId="7" applyFont="1" applyFill="1" applyBorder="1" applyAlignment="1" applyProtection="1">
      <alignment horizontal="center" vertical="center"/>
    </xf>
    <xf numFmtId="0" fontId="36" fillId="21" borderId="12" xfId="7" applyFont="1" applyFill="1" applyBorder="1" applyAlignment="1" applyProtection="1">
      <alignment horizontal="left" vertical="top" wrapText="1"/>
    </xf>
    <xf numFmtId="0" fontId="36" fillId="21" borderId="4" xfId="7" applyFont="1" applyFill="1" applyBorder="1" applyAlignment="1" applyProtection="1">
      <alignment horizontal="left" vertical="top" wrapText="1"/>
    </xf>
    <xf numFmtId="0" fontId="36" fillId="21" borderId="23" xfId="7" applyFont="1" applyFill="1" applyBorder="1" applyAlignment="1" applyProtection="1">
      <alignment horizontal="left" vertical="top" wrapText="1"/>
    </xf>
    <xf numFmtId="0" fontId="36" fillId="21" borderId="26" xfId="7" applyFont="1" applyFill="1" applyBorder="1" applyAlignment="1" applyProtection="1">
      <alignment horizontal="left" vertical="top" wrapText="1"/>
    </xf>
    <xf numFmtId="0" fontId="28" fillId="23" borderId="1" xfId="7" applyFont="1" applyFill="1" applyBorder="1" applyAlignment="1" applyProtection="1">
      <alignment horizontal="left" vertical="center"/>
    </xf>
  </cellXfs>
  <cellStyles count="8">
    <cellStyle name="Standard" xfId="0" builtinId="0"/>
    <cellStyle name="Standard 2" xfId="1"/>
    <cellStyle name="Standard 2 2" xfId="5"/>
    <cellStyle name="Standard 3" xfId="2"/>
    <cellStyle name="Standard 4" xfId="3"/>
    <cellStyle name="Standard 5" xfId="4"/>
    <cellStyle name="Standard 5 2" xfId="6"/>
    <cellStyle name="Standard 5 2 2" xfId="7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FFD9"/>
        </patternFill>
      </fill>
    </dxf>
    <dxf>
      <fill>
        <patternFill>
          <bgColor rgb="FFD9FFD9"/>
        </patternFill>
      </fill>
    </dxf>
  </dxfs>
  <tableStyles count="0" defaultTableStyle="TableStyleMedium2" defaultPivotStyle="PivotStyleLight16"/>
  <colors>
    <mruColors>
      <color rgb="FFFFFFCC"/>
      <color rgb="FFD9FFD9"/>
      <color rgb="FFD9FFDA"/>
      <color rgb="FFD2FEE7"/>
      <color rgb="FF0000FF"/>
      <color rgb="FF3366FF"/>
      <color rgb="FF0066FF"/>
      <color rgb="FFCCFFCC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indexed="43"/>
  </sheetPr>
  <dimension ref="A1:L55"/>
  <sheetViews>
    <sheetView tabSelected="1" zoomScaleNormal="100" workbookViewId="0">
      <selection activeCell="B10" sqref="B10:C10"/>
    </sheetView>
  </sheetViews>
  <sheetFormatPr baseColWidth="10" defaultColWidth="11.42578125" defaultRowHeight="12.75" x14ac:dyDescent="0.2"/>
  <cols>
    <col min="1" max="1" width="7" style="14" customWidth="1"/>
    <col min="2" max="2" width="22.7109375" style="14" customWidth="1"/>
    <col min="3" max="3" width="42.5703125" style="14" customWidth="1"/>
    <col min="4" max="4" width="13.5703125" style="14" customWidth="1"/>
    <col min="5" max="5" width="14.7109375" style="14" customWidth="1"/>
    <col min="6" max="6" width="2.28515625" style="14" customWidth="1"/>
    <col min="7" max="7" width="13.140625" style="14" customWidth="1"/>
    <col min="8" max="8" width="8.5703125" style="14" customWidth="1"/>
    <col min="9" max="9" width="6.140625" style="14" customWidth="1"/>
    <col min="10" max="10" width="20.140625" style="14" customWidth="1"/>
    <col min="11" max="11" width="19.140625" style="14" customWidth="1"/>
    <col min="12" max="12" width="18.85546875" style="14" customWidth="1"/>
    <col min="13" max="16384" width="11.42578125" style="14"/>
  </cols>
  <sheetData>
    <row r="1" spans="1:12" s="63" customFormat="1" ht="15.75" x14ac:dyDescent="0.25">
      <c r="A1" s="13" t="s">
        <v>205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s="63" customFormat="1" ht="15" x14ac:dyDescent="0.25">
      <c r="A2" s="6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63" customFormat="1" ht="4.5" customHeight="1" thickBot="1" x14ac:dyDescent="0.3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63" customFormat="1" ht="21" customHeight="1" thickTop="1" x14ac:dyDescent="0.25">
      <c r="A4" s="257" t="s">
        <v>31</v>
      </c>
      <c r="B4" s="258"/>
      <c r="C4" s="200" t="str">
        <f>Objektdaten_Stunden!G3</f>
        <v>Jugendzentrum Kronsberg</v>
      </c>
      <c r="D4" s="201" t="s">
        <v>39</v>
      </c>
      <c r="E4" s="202" t="str">
        <f>Objektdaten_Stunden!G4</f>
        <v>1727</v>
      </c>
      <c r="F4" s="62"/>
      <c r="G4" s="264" t="s">
        <v>47</v>
      </c>
      <c r="H4" s="265"/>
      <c r="I4" s="265"/>
      <c r="J4" s="265"/>
      <c r="K4" s="265"/>
      <c r="L4" s="266"/>
    </row>
    <row r="5" spans="1:12" s="63" customFormat="1" ht="27" customHeight="1" x14ac:dyDescent="0.25">
      <c r="A5" s="276" t="s">
        <v>180</v>
      </c>
      <c r="B5" s="277"/>
      <c r="C5" s="277"/>
      <c r="D5" s="278"/>
      <c r="E5" s="184">
        <v>5</v>
      </c>
      <c r="F5" s="62"/>
      <c r="G5" s="267"/>
      <c r="H5" s="268"/>
      <c r="I5" s="268"/>
      <c r="J5" s="268"/>
      <c r="K5" s="268"/>
      <c r="L5" s="269"/>
    </row>
    <row r="6" spans="1:12" s="63" customFormat="1" ht="15.75" thickBot="1" x14ac:dyDescent="0.3">
      <c r="A6" s="276" t="s">
        <v>181</v>
      </c>
      <c r="B6" s="277"/>
      <c r="C6" s="277"/>
      <c r="D6" s="278"/>
      <c r="E6" s="84">
        <f>VLOOKUP(E5,A27:E39,4,FALSE)</f>
        <v>251.01</v>
      </c>
      <c r="F6" s="62"/>
      <c r="G6" s="267"/>
      <c r="H6" s="268"/>
      <c r="I6" s="268"/>
      <c r="J6" s="268"/>
      <c r="K6" s="268"/>
      <c r="L6" s="269"/>
    </row>
    <row r="7" spans="1:12" s="63" customFormat="1" ht="25.5" customHeight="1" thickBot="1" x14ac:dyDescent="0.3">
      <c r="A7" s="282" t="s">
        <v>48</v>
      </c>
      <c r="B7" s="283"/>
      <c r="C7" s="283"/>
      <c r="D7" s="283"/>
      <c r="E7" s="284"/>
      <c r="F7" s="62"/>
      <c r="G7" s="270"/>
      <c r="H7" s="271"/>
      <c r="I7" s="271"/>
      <c r="J7" s="271"/>
      <c r="K7" s="271"/>
      <c r="L7" s="272"/>
    </row>
    <row r="8" spans="1:12" s="63" customFormat="1" ht="6.75" customHeight="1" thickTop="1" x14ac:dyDescent="0.25">
      <c r="A8" s="285"/>
      <c r="B8" s="286"/>
      <c r="C8" s="286"/>
      <c r="D8" s="286"/>
      <c r="E8" s="287"/>
      <c r="F8" s="62"/>
      <c r="G8" s="62"/>
      <c r="H8" s="62"/>
      <c r="I8" s="62"/>
      <c r="J8" s="62"/>
      <c r="K8" s="62"/>
      <c r="L8" s="62"/>
    </row>
    <row r="9" spans="1:12" s="67" customFormat="1" ht="40.5" customHeight="1" x14ac:dyDescent="0.25">
      <c r="A9" s="194" t="s">
        <v>25</v>
      </c>
      <c r="B9" s="292" t="s">
        <v>203</v>
      </c>
      <c r="C9" s="293"/>
      <c r="D9" s="65" t="s">
        <v>69</v>
      </c>
      <c r="E9" s="233" t="s">
        <v>204</v>
      </c>
      <c r="F9" s="66"/>
      <c r="G9" s="273" t="s">
        <v>49</v>
      </c>
      <c r="H9" s="274"/>
      <c r="I9" s="274"/>
      <c r="J9" s="274"/>
      <c r="K9" s="274"/>
      <c r="L9" s="275"/>
    </row>
    <row r="10" spans="1:12" s="63" customFormat="1" ht="34.5" customHeight="1" x14ac:dyDescent="0.25">
      <c r="A10" s="195" t="s">
        <v>198</v>
      </c>
      <c r="B10" s="288" t="s">
        <v>208</v>
      </c>
      <c r="C10" s="289"/>
      <c r="D10" s="185">
        <f>E5</f>
        <v>5</v>
      </c>
      <c r="E10" s="234"/>
      <c r="F10" s="62"/>
      <c r="G10" s="279"/>
      <c r="H10" s="280"/>
      <c r="I10" s="280"/>
      <c r="J10" s="281"/>
      <c r="K10" s="58" t="s">
        <v>185</v>
      </c>
      <c r="L10" s="59" t="s">
        <v>186</v>
      </c>
    </row>
    <row r="11" spans="1:12" s="63" customFormat="1" ht="33.75" customHeight="1" x14ac:dyDescent="0.25">
      <c r="A11" s="195" t="s">
        <v>179</v>
      </c>
      <c r="B11" s="288" t="s">
        <v>209</v>
      </c>
      <c r="C11" s="289"/>
      <c r="D11" s="185">
        <v>2</v>
      </c>
      <c r="E11" s="234"/>
      <c r="F11" s="62"/>
      <c r="G11" s="251" t="s">
        <v>184</v>
      </c>
      <c r="H11" s="252"/>
      <c r="I11" s="252"/>
      <c r="J11" s="253"/>
      <c r="K11" s="193">
        <f>ROUND(Objektdaten_Stunden!AE9,2)</f>
        <v>0</v>
      </c>
      <c r="L11" s="72">
        <f>K11*1.19</f>
        <v>0</v>
      </c>
    </row>
    <row r="12" spans="1:12" s="63" customFormat="1" ht="30.75" customHeight="1" x14ac:dyDescent="0.25">
      <c r="A12" s="195" t="s">
        <v>199</v>
      </c>
      <c r="B12" s="288" t="s">
        <v>210</v>
      </c>
      <c r="C12" s="289"/>
      <c r="D12" s="185">
        <f>E5</f>
        <v>5</v>
      </c>
      <c r="E12" s="234"/>
      <c r="F12" s="62"/>
      <c r="G12" s="259" t="s">
        <v>178</v>
      </c>
      <c r="H12" s="260"/>
      <c r="I12" s="260"/>
      <c r="J12" s="261"/>
      <c r="K12" s="83">
        <f>K11*6</f>
        <v>0</v>
      </c>
      <c r="L12" s="73">
        <f>K12*1.19</f>
        <v>0</v>
      </c>
    </row>
    <row r="13" spans="1:12" s="63" customFormat="1" ht="29.25" customHeight="1" x14ac:dyDescent="0.25">
      <c r="A13" s="195" t="s">
        <v>200</v>
      </c>
      <c r="B13" s="290" t="s">
        <v>211</v>
      </c>
      <c r="C13" s="291"/>
      <c r="D13" s="185">
        <f>E5</f>
        <v>5</v>
      </c>
      <c r="E13" s="234"/>
      <c r="F13" s="62"/>
      <c r="G13" s="259" t="s">
        <v>68</v>
      </c>
      <c r="H13" s="260"/>
      <c r="I13" s="260"/>
      <c r="J13" s="261"/>
      <c r="K13" s="262" t="s">
        <v>329</v>
      </c>
      <c r="L13" s="263"/>
    </row>
    <row r="14" spans="1:12" s="63" customFormat="1" ht="29.25" customHeight="1" x14ac:dyDescent="0.25">
      <c r="A14" s="195" t="s">
        <v>201</v>
      </c>
      <c r="B14" s="288" t="s">
        <v>212</v>
      </c>
      <c r="C14" s="289"/>
      <c r="D14" s="185">
        <f>E5</f>
        <v>5</v>
      </c>
      <c r="E14" s="234"/>
      <c r="G14" s="251" t="s">
        <v>223</v>
      </c>
      <c r="H14" s="252"/>
      <c r="I14" s="252"/>
      <c r="J14" s="253"/>
      <c r="K14" s="191">
        <v>48491.72</v>
      </c>
      <c r="L14" s="192">
        <f>K14*1.19</f>
        <v>57705.146800000002</v>
      </c>
    </row>
    <row r="15" spans="1:12" s="63" customFormat="1" ht="39.75" customHeight="1" x14ac:dyDescent="0.25">
      <c r="A15" s="195" t="s">
        <v>202</v>
      </c>
      <c r="B15" s="288" t="s">
        <v>213</v>
      </c>
      <c r="C15" s="289"/>
      <c r="D15" s="185">
        <f>E5</f>
        <v>5</v>
      </c>
      <c r="E15" s="234"/>
      <c r="G15" s="311" t="str">
        <f>IF(ROUND(K14,2)&gt;=ROUND(K11,2),"Angebotspreis liegt innerhalb der Preisobergrenze. Das Angebot wird gewertet.",IF(ROUND(K14,2)&lt;ROUND(K11,2),"Angebotspreis übersteigt die Preisobergrenze. Das führt zum Angebotsausschluss.","/"))</f>
        <v>Angebotspreis liegt innerhalb der Preisobergrenze. Das Angebot wird gewertet.</v>
      </c>
      <c r="H15" s="311"/>
      <c r="I15" s="311"/>
      <c r="J15" s="311"/>
      <c r="K15" s="311"/>
      <c r="L15" s="311"/>
    </row>
    <row r="16" spans="1:12" s="63" customFormat="1" ht="29.25" customHeight="1" x14ac:dyDescent="0.25">
      <c r="A16" s="195" t="s">
        <v>5</v>
      </c>
      <c r="B16" s="288" t="s">
        <v>214</v>
      </c>
      <c r="C16" s="289"/>
      <c r="D16" s="190">
        <v>0.25</v>
      </c>
      <c r="E16" s="234"/>
      <c r="F16" s="62"/>
    </row>
    <row r="17" spans="1:12" s="63" customFormat="1" ht="36" customHeight="1" x14ac:dyDescent="0.25">
      <c r="A17" s="195" t="s">
        <v>206</v>
      </c>
      <c r="B17" s="288" t="s">
        <v>215</v>
      </c>
      <c r="C17" s="289"/>
      <c r="D17" s="185">
        <v>1</v>
      </c>
      <c r="E17" s="234"/>
      <c r="F17" s="62"/>
      <c r="G17" s="308" t="s">
        <v>196</v>
      </c>
      <c r="H17" s="309"/>
      <c r="I17" s="309"/>
      <c r="J17" s="309"/>
      <c r="K17" s="309"/>
      <c r="L17" s="310"/>
    </row>
    <row r="18" spans="1:12" s="63" customFormat="1" ht="28.5" customHeight="1" thickBot="1" x14ac:dyDescent="0.3">
      <c r="A18" s="196" t="s">
        <v>207</v>
      </c>
      <c r="B18" s="306" t="s">
        <v>216</v>
      </c>
      <c r="C18" s="307"/>
      <c r="D18" s="197">
        <v>0</v>
      </c>
      <c r="E18" s="234">
        <v>0</v>
      </c>
      <c r="F18" s="62"/>
      <c r="G18" s="77" t="s">
        <v>225</v>
      </c>
      <c r="H18" s="78"/>
      <c r="I18" s="78"/>
      <c r="J18" s="79"/>
      <c r="K18" s="80" t="s">
        <v>192</v>
      </c>
      <c r="L18" s="80" t="s">
        <v>193</v>
      </c>
    </row>
    <row r="19" spans="1:12" s="63" customFormat="1" ht="30" customHeight="1" thickBot="1" x14ac:dyDescent="0.3">
      <c r="A19" s="186"/>
      <c r="B19" s="187"/>
      <c r="C19" s="187"/>
      <c r="D19" s="188"/>
      <c r="E19" s="189"/>
      <c r="F19" s="62"/>
      <c r="G19" s="245" t="s">
        <v>224</v>
      </c>
      <c r="H19" s="246"/>
      <c r="I19" s="246"/>
      <c r="J19" s="247"/>
      <c r="K19" s="182">
        <f>Objektdaten_Stunden!AF9</f>
        <v>0</v>
      </c>
      <c r="L19" s="182">
        <f>K19*1.19</f>
        <v>0</v>
      </c>
    </row>
    <row r="20" spans="1:12" s="63" customFormat="1" ht="27" customHeight="1" x14ac:dyDescent="0.25">
      <c r="A20" s="295" t="s">
        <v>221</v>
      </c>
      <c r="B20" s="296"/>
      <c r="C20" s="296"/>
      <c r="D20" s="296"/>
      <c r="E20" s="198" t="s">
        <v>55</v>
      </c>
      <c r="F20" s="62"/>
      <c r="G20" s="248" t="s">
        <v>217</v>
      </c>
      <c r="H20" s="249"/>
      <c r="I20" s="249"/>
      <c r="J20" s="250"/>
      <c r="K20" s="203">
        <f>Objektdaten_Stunden!AG9</f>
        <v>0</v>
      </c>
      <c r="L20" s="203">
        <f>K20*1.19</f>
        <v>0</v>
      </c>
    </row>
    <row r="21" spans="1:12" s="63" customFormat="1" ht="29.25" customHeight="1" thickBot="1" x14ac:dyDescent="0.3">
      <c r="A21" s="297" t="s">
        <v>222</v>
      </c>
      <c r="B21" s="298"/>
      <c r="C21" s="298"/>
      <c r="D21" s="235"/>
      <c r="E21" s="199" t="s">
        <v>220</v>
      </c>
      <c r="F21" s="62"/>
      <c r="G21" s="204"/>
      <c r="H21" s="204"/>
      <c r="I21" s="204"/>
      <c r="J21" s="204"/>
      <c r="K21" s="205"/>
      <c r="L21" s="205"/>
    </row>
    <row r="22" spans="1:12" s="63" customFormat="1" ht="36" customHeight="1" x14ac:dyDescent="0.25">
      <c r="F22" s="62"/>
      <c r="G22" s="303" t="s">
        <v>50</v>
      </c>
      <c r="H22" s="304"/>
      <c r="I22" s="304"/>
      <c r="J22" s="304"/>
      <c r="K22" s="304"/>
      <c r="L22" s="305"/>
    </row>
    <row r="23" spans="1:12" s="63" customFormat="1" ht="18" customHeight="1" x14ac:dyDescent="0.25">
      <c r="A23" s="62"/>
      <c r="B23" s="62"/>
      <c r="C23" s="62"/>
      <c r="D23" s="62"/>
      <c r="E23" s="62"/>
      <c r="F23" s="62"/>
      <c r="G23" s="251" t="s">
        <v>197</v>
      </c>
      <c r="H23" s="252"/>
      <c r="I23" s="252"/>
      <c r="J23" s="252"/>
      <c r="K23" s="253"/>
      <c r="L23" s="206" t="e">
        <f>Objektdaten_Stunden!V9/Objektdaten_Stunden!AC9</f>
        <v>#DIV/0!</v>
      </c>
    </row>
    <row r="24" spans="1:12" s="63" customFormat="1" ht="21" customHeight="1" x14ac:dyDescent="0.25">
      <c r="F24" s="85"/>
      <c r="G24" s="317" t="s">
        <v>70</v>
      </c>
      <c r="H24" s="318"/>
      <c r="I24" s="318"/>
      <c r="J24" s="318"/>
      <c r="K24" s="319"/>
      <c r="L24" s="207">
        <v>148.46</v>
      </c>
    </row>
    <row r="25" spans="1:12" s="63" customFormat="1" ht="20.25" customHeight="1" x14ac:dyDescent="0.25">
      <c r="A25" s="314" t="s">
        <v>40</v>
      </c>
      <c r="B25" s="315"/>
      <c r="C25" s="315"/>
      <c r="D25" s="315"/>
      <c r="E25" s="316"/>
      <c r="F25" s="85"/>
      <c r="G25" s="254" t="s">
        <v>226</v>
      </c>
      <c r="H25" s="255"/>
      <c r="I25" s="255"/>
      <c r="J25" s="255"/>
      <c r="K25" s="255"/>
      <c r="L25" s="256"/>
    </row>
    <row r="26" spans="1:12" s="63" customFormat="1" ht="20.25" customHeight="1" x14ac:dyDescent="0.25">
      <c r="A26" s="312" t="s">
        <v>41</v>
      </c>
      <c r="B26" s="313"/>
      <c r="C26" s="68" t="s">
        <v>42</v>
      </c>
      <c r="D26" s="312" t="s">
        <v>43</v>
      </c>
      <c r="E26" s="313"/>
      <c r="F26" s="62"/>
      <c r="G26" s="251" t="s">
        <v>51</v>
      </c>
      <c r="H26" s="252"/>
      <c r="I26" s="252"/>
      <c r="J26" s="252"/>
      <c r="K26" s="253"/>
      <c r="L26" s="208">
        <f>D32</f>
        <v>52.14</v>
      </c>
    </row>
    <row r="27" spans="1:12" s="63" customFormat="1" ht="15" x14ac:dyDescent="0.25">
      <c r="A27" s="299">
        <v>0.02</v>
      </c>
      <c r="B27" s="299"/>
      <c r="C27" s="69" t="s">
        <v>57</v>
      </c>
      <c r="D27" s="294">
        <v>1</v>
      </c>
      <c r="E27" s="294"/>
      <c r="F27" s="62"/>
      <c r="G27" s="236" t="s">
        <v>227</v>
      </c>
      <c r="H27" s="237"/>
      <c r="I27" s="237"/>
      <c r="J27" s="238"/>
      <c r="K27" s="60" t="s">
        <v>52</v>
      </c>
      <c r="L27" s="209">
        <f>Objektdaten_Stunden!Z9</f>
        <v>0</v>
      </c>
    </row>
    <row r="28" spans="1:12" s="63" customFormat="1" ht="15.75" x14ac:dyDescent="0.25">
      <c r="A28" s="299">
        <v>0.04</v>
      </c>
      <c r="B28" s="299">
        <v>0.04</v>
      </c>
      <c r="C28" s="69" t="s">
        <v>58</v>
      </c>
      <c r="D28" s="294">
        <v>2</v>
      </c>
      <c r="E28" s="294"/>
      <c r="F28" s="62"/>
      <c r="G28" s="239"/>
      <c r="H28" s="240"/>
      <c r="I28" s="240"/>
      <c r="J28" s="241"/>
      <c r="K28" s="61" t="s">
        <v>53</v>
      </c>
      <c r="L28" s="210">
        <f>Objektdaten_Stunden!AA9</f>
        <v>0</v>
      </c>
    </row>
    <row r="29" spans="1:12" s="63" customFormat="1" ht="15.75" thickBot="1" x14ac:dyDescent="0.3">
      <c r="A29" s="299">
        <v>0.08</v>
      </c>
      <c r="B29" s="299">
        <v>0.08</v>
      </c>
      <c r="C29" s="69" t="s">
        <v>56</v>
      </c>
      <c r="D29" s="294">
        <v>4</v>
      </c>
      <c r="E29" s="294"/>
      <c r="F29" s="62"/>
      <c r="G29" s="242"/>
      <c r="H29" s="243"/>
      <c r="I29" s="243"/>
      <c r="J29" s="244"/>
      <c r="K29" s="81" t="s">
        <v>54</v>
      </c>
      <c r="L29" s="211">
        <f>Objektdaten_Stunden!AC9</f>
        <v>0</v>
      </c>
    </row>
    <row r="30" spans="1:12" s="63" customFormat="1" ht="15.75" x14ac:dyDescent="0.25">
      <c r="A30" s="299">
        <v>0.25</v>
      </c>
      <c r="B30" s="299">
        <v>0.25</v>
      </c>
      <c r="C30" s="69" t="s">
        <v>59</v>
      </c>
      <c r="D30" s="294">
        <v>12</v>
      </c>
      <c r="E30" s="294"/>
      <c r="F30" s="62"/>
      <c r="G30" s="300" t="s">
        <v>194</v>
      </c>
      <c r="H30" s="301"/>
      <c r="I30" s="301"/>
      <c r="J30" s="302"/>
      <c r="K30" s="212" t="s">
        <v>53</v>
      </c>
      <c r="L30" s="213">
        <f>L28</f>
        <v>0</v>
      </c>
    </row>
    <row r="31" spans="1:12" s="63" customFormat="1" ht="15" x14ac:dyDescent="0.25">
      <c r="A31" s="299">
        <v>0.5</v>
      </c>
      <c r="B31" s="299">
        <v>0.5</v>
      </c>
      <c r="C31" s="69" t="s">
        <v>60</v>
      </c>
      <c r="D31" s="294">
        <v>24</v>
      </c>
      <c r="E31" s="294"/>
      <c r="F31" s="62"/>
    </row>
    <row r="32" spans="1:12" s="63" customFormat="1" ht="15" x14ac:dyDescent="0.25">
      <c r="A32" s="299">
        <v>1</v>
      </c>
      <c r="B32" s="299">
        <v>1</v>
      </c>
      <c r="C32" s="69" t="s">
        <v>61</v>
      </c>
      <c r="D32" s="294">
        <v>52.14</v>
      </c>
      <c r="E32" s="294"/>
      <c r="F32" s="62"/>
    </row>
    <row r="33" spans="1:7" s="63" customFormat="1" ht="15" x14ac:dyDescent="0.25">
      <c r="A33" s="299">
        <v>2</v>
      </c>
      <c r="B33" s="299">
        <v>2</v>
      </c>
      <c r="C33" s="69" t="s">
        <v>62</v>
      </c>
      <c r="D33" s="294">
        <v>104.29</v>
      </c>
      <c r="E33" s="294"/>
      <c r="F33" s="62"/>
    </row>
    <row r="34" spans="1:7" s="63" customFormat="1" ht="15" x14ac:dyDescent="0.25">
      <c r="A34" s="299">
        <v>2.5</v>
      </c>
      <c r="B34" s="299">
        <v>2.5</v>
      </c>
      <c r="C34" s="69" t="s">
        <v>21</v>
      </c>
      <c r="D34" s="294">
        <v>125.5</v>
      </c>
      <c r="E34" s="294"/>
      <c r="F34" s="62"/>
    </row>
    <row r="35" spans="1:7" s="63" customFormat="1" ht="15" x14ac:dyDescent="0.25">
      <c r="A35" s="299">
        <v>3</v>
      </c>
      <c r="B35" s="299">
        <v>3</v>
      </c>
      <c r="C35" s="69" t="s">
        <v>63</v>
      </c>
      <c r="D35" s="294">
        <v>150.6</v>
      </c>
      <c r="E35" s="294"/>
      <c r="F35" s="62"/>
    </row>
    <row r="36" spans="1:7" s="63" customFormat="1" ht="15" x14ac:dyDescent="0.25">
      <c r="A36" s="299">
        <v>4</v>
      </c>
      <c r="B36" s="299">
        <v>4</v>
      </c>
      <c r="C36" s="69" t="s">
        <v>64</v>
      </c>
      <c r="D36" s="294">
        <v>200.8</v>
      </c>
      <c r="E36" s="294"/>
      <c r="F36" s="62"/>
    </row>
    <row r="37" spans="1:7" s="63" customFormat="1" ht="15" x14ac:dyDescent="0.25">
      <c r="A37" s="299">
        <v>5</v>
      </c>
      <c r="B37" s="299">
        <v>5</v>
      </c>
      <c r="C37" s="70" t="s">
        <v>65</v>
      </c>
      <c r="D37" s="294">
        <v>251.01</v>
      </c>
      <c r="E37" s="294"/>
      <c r="F37" s="62"/>
    </row>
    <row r="38" spans="1:7" s="63" customFormat="1" ht="15" x14ac:dyDescent="0.25">
      <c r="A38" s="299">
        <v>6</v>
      </c>
      <c r="B38" s="299">
        <v>6</v>
      </c>
      <c r="C38" s="70" t="s">
        <v>66</v>
      </c>
      <c r="D38" s="294">
        <v>302</v>
      </c>
      <c r="E38" s="294"/>
      <c r="F38" s="62"/>
    </row>
    <row r="39" spans="1:7" s="63" customFormat="1" ht="15" x14ac:dyDescent="0.25">
      <c r="A39" s="299">
        <v>7</v>
      </c>
      <c r="B39" s="299">
        <v>7</v>
      </c>
      <c r="C39" s="70" t="s">
        <v>67</v>
      </c>
      <c r="D39" s="294">
        <v>365</v>
      </c>
      <c r="E39" s="294"/>
      <c r="F39" s="62"/>
    </row>
    <row r="40" spans="1:7" s="63" customFormat="1" ht="15" x14ac:dyDescent="0.25">
      <c r="F40" s="62"/>
    </row>
    <row r="41" spans="1:7" s="63" customFormat="1" ht="15" x14ac:dyDescent="0.25">
      <c r="F41" s="62"/>
    </row>
    <row r="42" spans="1:7" s="63" customFormat="1" ht="15" x14ac:dyDescent="0.25">
      <c r="F42" s="82"/>
      <c r="G42" s="82"/>
    </row>
    <row r="43" spans="1:7" s="63" customFormat="1" ht="15" x14ac:dyDescent="0.25">
      <c r="F43" s="62"/>
    </row>
    <row r="44" spans="1:7" s="63" customFormat="1" ht="15" x14ac:dyDescent="0.25">
      <c r="F44" s="62"/>
    </row>
    <row r="45" spans="1:7" s="63" customFormat="1" ht="15" x14ac:dyDescent="0.25">
      <c r="F45" s="62"/>
    </row>
    <row r="46" spans="1:7" s="63" customFormat="1" ht="14.25" customHeight="1" x14ac:dyDescent="0.25">
      <c r="A46" s="71"/>
      <c r="B46" s="71"/>
      <c r="C46" s="71"/>
      <c r="D46" s="71"/>
      <c r="E46" s="71"/>
      <c r="F46" s="62"/>
    </row>
    <row r="47" spans="1:7" ht="20.25" customHeight="1" x14ac:dyDescent="0.2">
      <c r="F47" s="71"/>
    </row>
    <row r="48" spans="1:7" x14ac:dyDescent="0.2">
      <c r="F48" s="71"/>
    </row>
    <row r="49" spans="1:12" x14ac:dyDescent="0.2">
      <c r="F49" s="71"/>
      <c r="G49" s="71"/>
      <c r="H49" s="71"/>
      <c r="I49" s="71"/>
      <c r="J49" s="71"/>
      <c r="K49" s="71"/>
      <c r="L49" s="71"/>
    </row>
    <row r="50" spans="1:12" x14ac:dyDescent="0.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 x14ac:dyDescent="0.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</row>
    <row r="52" spans="1:12" x14ac:dyDescent="0.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</sheetData>
  <sheetProtection password="EEC9" sheet="1" objects="1" scenarios="1"/>
  <mergeCells count="64">
    <mergeCell ref="G30:J30"/>
    <mergeCell ref="G22:L22"/>
    <mergeCell ref="B14:C14"/>
    <mergeCell ref="B15:C15"/>
    <mergeCell ref="B16:C16"/>
    <mergeCell ref="B17:C17"/>
    <mergeCell ref="B18:C18"/>
    <mergeCell ref="G17:L17"/>
    <mergeCell ref="G14:J14"/>
    <mergeCell ref="G15:L15"/>
    <mergeCell ref="D28:E28"/>
    <mergeCell ref="D26:E26"/>
    <mergeCell ref="A25:E25"/>
    <mergeCell ref="A26:B26"/>
    <mergeCell ref="A27:B27"/>
    <mergeCell ref="G24:K24"/>
    <mergeCell ref="A39:B39"/>
    <mergeCell ref="D39:E39"/>
    <mergeCell ref="D35:E35"/>
    <mergeCell ref="A38:B38"/>
    <mergeCell ref="D38:E38"/>
    <mergeCell ref="D37:E37"/>
    <mergeCell ref="D36:E36"/>
    <mergeCell ref="A35:B35"/>
    <mergeCell ref="A36:B36"/>
    <mergeCell ref="A37:B37"/>
    <mergeCell ref="D34:E34"/>
    <mergeCell ref="A20:D20"/>
    <mergeCell ref="A21:C21"/>
    <mergeCell ref="A32:B32"/>
    <mergeCell ref="A33:B33"/>
    <mergeCell ref="A34:B34"/>
    <mergeCell ref="D33:E33"/>
    <mergeCell ref="D29:E29"/>
    <mergeCell ref="D30:E30"/>
    <mergeCell ref="D31:E31"/>
    <mergeCell ref="D32:E32"/>
    <mergeCell ref="A28:B28"/>
    <mergeCell ref="A29:B29"/>
    <mergeCell ref="A30:B30"/>
    <mergeCell ref="A31:B31"/>
    <mergeCell ref="D27:E27"/>
    <mergeCell ref="A4:B4"/>
    <mergeCell ref="G12:J12"/>
    <mergeCell ref="G13:J13"/>
    <mergeCell ref="K13:L13"/>
    <mergeCell ref="G4:L7"/>
    <mergeCell ref="G11:J11"/>
    <mergeCell ref="G9:L9"/>
    <mergeCell ref="A5:D5"/>
    <mergeCell ref="A6:D6"/>
    <mergeCell ref="G10:J10"/>
    <mergeCell ref="A7:E8"/>
    <mergeCell ref="B10:C10"/>
    <mergeCell ref="B11:C11"/>
    <mergeCell ref="B12:C12"/>
    <mergeCell ref="B13:C13"/>
    <mergeCell ref="B9:C9"/>
    <mergeCell ref="G27:J29"/>
    <mergeCell ref="G19:J19"/>
    <mergeCell ref="G20:J20"/>
    <mergeCell ref="G23:K23"/>
    <mergeCell ref="G25:L25"/>
    <mergeCell ref="G26:K26"/>
  </mergeCells>
  <phoneticPr fontId="6" type="noConversion"/>
  <conditionalFormatting sqref="L23">
    <cfRule type="cellIs" dxfId="5" priority="5" operator="equal">
      <formula>$L$24</formula>
    </cfRule>
    <cfRule type="cellIs" dxfId="4" priority="6" operator="lessThan">
      <formula>$L$24</formula>
    </cfRule>
    <cfRule type="cellIs" dxfId="3" priority="7" operator="greaterThan">
      <formula>$L$24</formula>
    </cfRule>
  </conditionalFormatting>
  <conditionalFormatting sqref="G15:L15">
    <cfRule type="expression" dxfId="2" priority="3">
      <formula>$K$14&lt;$K$11</formula>
    </cfRule>
  </conditionalFormatting>
  <conditionalFormatting sqref="K11">
    <cfRule type="cellIs" dxfId="1" priority="2" operator="greaterThan">
      <formula>ROUND($K$14,2)</formula>
    </cfRule>
  </conditionalFormatting>
  <conditionalFormatting sqref="K14">
    <cfRule type="cellIs" dxfId="0" priority="1" operator="lessThan">
      <formula>ROUND($K$11,2)</formula>
    </cfRule>
  </conditionalFormatting>
  <dataValidations count="2">
    <dataValidation type="decimal" errorStyle="information" operator="greaterThan" allowBlank="1" showInputMessage="1" showErrorMessage="1" errorTitle="SVS-Zusatzkalkulation" error="SVS ist unter 27,00 €; Bitte Zusatzkalkulation &quot;SVS&quot; ausfüllen, siehe orangenes oder blaues Tabellenblatt. " promptTitle="SVS-Zusatzkalkulation" prompt="Bei einem SVS von unter 27,00 € (Mindestlohn + 80%) ist zwingend die Zusatzkalkulation &quot;SVS&quot; auszufüllen; siehe orangenes oder blaues Tabellenblatt. " sqref="D21">
      <formula1>26.99</formula1>
    </dataValidation>
    <dataValidation type="decimal" allowBlank="1" showInputMessage="1" showErrorMessage="1" errorTitle="Reinigungstage/Woche" error="Zahl zwischen 1 und 7 erforderlich. " promptTitle="Reinigungstage pro Woche" prompt="An wievielen Tagen/Woche findet die Reinigung statt?_x000a_Wenn nicht an 5 Tagen (=Standard), muss der Reinigungsturnus in der Spalte D bei allen Raumgruppen von 5x auf die tatsächliche Häufigkeit/Woche geändert werden. " sqref="E5">
      <formula1>1</formula1>
      <formula2>7</formula2>
    </dataValidation>
  </dataValidations>
  <pageMargins left="0.25" right="0.25" top="0.75" bottom="0.75" header="0.3" footer="0.3"/>
  <pageSetup paperSize="9" scale="76" fitToWidth="0" fitToHeight="0" orientation="portrait" r:id="rId1"/>
  <headerFooter alignWithMargins="0"/>
  <colBreaks count="1" manualBreakCount="1">
    <brk id="5" max="3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tabColor indexed="42"/>
  </sheetPr>
  <dimension ref="A1:AH1095"/>
  <sheetViews>
    <sheetView zoomScaleNormal="100" workbookViewId="0">
      <pane ySplit="11" topLeftCell="A12" activePane="bottomLeft" state="frozen"/>
      <selection pane="bottomLeft" activeCell="X5" sqref="X5"/>
    </sheetView>
  </sheetViews>
  <sheetFormatPr baseColWidth="10" defaultRowHeight="12.75" outlineLevelRow="2" outlineLevelCol="1" x14ac:dyDescent="0.2"/>
  <cols>
    <col min="1" max="1" width="6.140625" customWidth="1"/>
    <col min="2" max="2" width="7.5703125" customWidth="1"/>
    <col min="3" max="3" width="20" customWidth="1"/>
    <col min="4" max="4" width="16.140625" customWidth="1"/>
    <col min="5" max="5" width="9.28515625" customWidth="1"/>
    <col min="6" max="6" width="8.42578125" customWidth="1"/>
    <col min="7" max="7" width="29.7109375" customWidth="1"/>
    <col min="8" max="8" width="6.28515625" customWidth="1"/>
    <col min="9" max="9" width="8.140625" bestFit="1" customWidth="1"/>
    <col min="10" max="10" width="12.5703125" bestFit="1" customWidth="1"/>
    <col min="11" max="11" width="7.85546875" bestFit="1" customWidth="1"/>
    <col min="12" max="12" width="13.28515625" customWidth="1"/>
    <col min="13" max="13" width="9.85546875" customWidth="1"/>
    <col min="14" max="14" width="11" customWidth="1"/>
    <col min="15" max="15" width="15.140625" style="1" customWidth="1"/>
    <col min="16" max="16" width="11.140625" style="1" hidden="1" customWidth="1" outlineLevel="1"/>
    <col min="17" max="17" width="14.5703125" style="1" hidden="1" customWidth="1" outlineLevel="1"/>
    <col min="18" max="18" width="11.140625" style="1" hidden="1" customWidth="1" outlineLevel="1"/>
    <col min="19" max="19" width="12.7109375" style="1" hidden="1" customWidth="1" outlineLevel="1"/>
    <col min="20" max="20" width="10.85546875" style="1" customWidth="1" collapsed="1"/>
    <col min="21" max="21" width="10.85546875" customWidth="1"/>
    <col min="22" max="22" width="13" customWidth="1"/>
    <col min="23" max="23" width="21.140625" style="1" customWidth="1"/>
    <col min="24" max="24" width="9.140625" customWidth="1"/>
    <col min="25" max="25" width="10" style="1" customWidth="1"/>
    <col min="26" max="26" width="8.5703125" style="1" customWidth="1"/>
    <col min="27" max="27" width="9.28515625" customWidth="1"/>
    <col min="28" max="28" width="11" style="1" customWidth="1"/>
    <col min="29" max="29" width="12" style="1" customWidth="1"/>
    <col min="30" max="30" width="11" customWidth="1"/>
    <col min="32" max="32" width="10.28515625" customWidth="1"/>
    <col min="33" max="33" width="10.140625" customWidth="1"/>
  </cols>
  <sheetData>
    <row r="1" spans="1:34" ht="15.75" outlineLevel="2" x14ac:dyDescent="0.25">
      <c r="A1" s="13" t="s">
        <v>205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44"/>
      <c r="N1" s="44"/>
      <c r="O1" s="45"/>
      <c r="P1" s="45"/>
      <c r="Q1" s="45"/>
      <c r="R1" s="45"/>
      <c r="S1" s="45"/>
      <c r="T1" s="15"/>
      <c r="U1" s="14"/>
      <c r="V1" s="14"/>
      <c r="W1" s="15"/>
      <c r="X1" s="14"/>
      <c r="Y1" s="15"/>
      <c r="Z1" s="15"/>
      <c r="AA1" s="14"/>
      <c r="AB1" s="15"/>
      <c r="AC1" s="15"/>
      <c r="AD1" s="14"/>
      <c r="AE1" s="14"/>
      <c r="AF1" s="14"/>
      <c r="AG1" s="14"/>
      <c r="AH1" s="14"/>
    </row>
    <row r="2" spans="1:34" ht="6" customHeight="1" outlineLevel="2" thickBo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43"/>
      <c r="N2" s="43"/>
      <c r="O2" s="43"/>
      <c r="P2" s="43"/>
      <c r="Q2" s="43"/>
      <c r="R2" s="43"/>
      <c r="S2" s="43"/>
      <c r="T2" s="15"/>
      <c r="U2" s="14"/>
      <c r="V2" s="14"/>
      <c r="W2" s="15"/>
      <c r="X2" s="14"/>
      <c r="Y2" s="15"/>
      <c r="Z2" s="15"/>
      <c r="AA2" s="14"/>
      <c r="AB2" s="15"/>
      <c r="AC2" s="15"/>
      <c r="AD2" s="14"/>
      <c r="AE2" s="14"/>
      <c r="AF2" s="14"/>
      <c r="AG2" s="14"/>
      <c r="AH2" s="14"/>
    </row>
    <row r="3" spans="1:34" ht="12.75" customHeight="1" outlineLevel="2" x14ac:dyDescent="0.2">
      <c r="A3" s="4" t="s">
        <v>0</v>
      </c>
      <c r="B3" s="5"/>
      <c r="C3" s="5"/>
      <c r="D3" s="6"/>
      <c r="E3" s="6"/>
      <c r="F3" s="6"/>
      <c r="G3" s="320" t="s">
        <v>231</v>
      </c>
      <c r="H3" s="320"/>
      <c r="I3" s="320"/>
      <c r="J3" s="320"/>
      <c r="K3" s="321"/>
      <c r="L3" s="14"/>
      <c r="M3" s="43"/>
      <c r="N3" s="43"/>
      <c r="O3" s="43"/>
      <c r="P3" s="43"/>
      <c r="Q3" s="43"/>
      <c r="R3" s="43"/>
      <c r="S3" s="43"/>
      <c r="T3" s="16"/>
      <c r="U3" s="17"/>
      <c r="V3" s="14"/>
      <c r="W3" s="15"/>
      <c r="X3" s="14"/>
      <c r="Y3" s="15"/>
      <c r="Z3" s="15"/>
      <c r="AA3" s="14"/>
      <c r="AB3" s="15"/>
      <c r="AC3" s="15"/>
      <c r="AD3" s="14"/>
      <c r="AE3" s="14"/>
      <c r="AF3" s="14"/>
      <c r="AG3" s="14"/>
      <c r="AH3" s="14"/>
    </row>
    <row r="4" spans="1:34" outlineLevel="2" x14ac:dyDescent="0.2">
      <c r="A4" s="7" t="s">
        <v>18</v>
      </c>
      <c r="B4" s="8"/>
      <c r="C4" s="8"/>
      <c r="D4" s="9"/>
      <c r="E4" s="9"/>
      <c r="F4" s="9"/>
      <c r="G4" s="322" t="s">
        <v>232</v>
      </c>
      <c r="H4" s="322"/>
      <c r="I4" s="322"/>
      <c r="J4" s="322"/>
      <c r="K4" s="323"/>
      <c r="L4" s="14"/>
      <c r="M4" s="43"/>
      <c r="N4" s="43"/>
      <c r="O4" s="43"/>
      <c r="P4" s="43"/>
      <c r="Q4" s="43"/>
      <c r="R4" s="43"/>
      <c r="S4" s="43"/>
      <c r="T4" s="16"/>
      <c r="U4" s="14"/>
      <c r="V4" s="14"/>
      <c r="W4" s="15"/>
      <c r="X4" s="14"/>
      <c r="Y4" s="15"/>
      <c r="Z4" s="15"/>
      <c r="AA4" s="14"/>
      <c r="AB4" s="15"/>
      <c r="AC4" s="15"/>
      <c r="AD4" s="14"/>
      <c r="AE4" s="14"/>
      <c r="AF4" s="14"/>
      <c r="AG4" s="14"/>
      <c r="AH4" s="14"/>
    </row>
    <row r="5" spans="1:34" ht="12.75" customHeight="1" outlineLevel="2" x14ac:dyDescent="0.2">
      <c r="A5" s="7" t="s">
        <v>8</v>
      </c>
      <c r="B5" s="8"/>
      <c r="C5" s="8"/>
      <c r="D5" s="9"/>
      <c r="E5" s="9"/>
      <c r="F5" s="9"/>
      <c r="G5" s="322" t="s">
        <v>233</v>
      </c>
      <c r="H5" s="322"/>
      <c r="I5" s="322"/>
      <c r="J5" s="322"/>
      <c r="K5" s="323"/>
      <c r="L5" s="14"/>
      <c r="M5" s="43"/>
      <c r="N5" s="43"/>
      <c r="O5" s="43"/>
      <c r="P5" s="43"/>
      <c r="Q5" s="43"/>
      <c r="R5" s="43"/>
      <c r="S5" s="43"/>
      <c r="T5" s="16"/>
      <c r="U5" s="14"/>
      <c r="V5" s="14"/>
      <c r="W5" s="15"/>
      <c r="X5" s="14"/>
      <c r="Y5" s="15"/>
      <c r="Z5" s="15"/>
      <c r="AA5" s="14"/>
      <c r="AB5" s="15"/>
      <c r="AC5" s="15"/>
      <c r="AD5" s="14"/>
      <c r="AE5" s="14"/>
      <c r="AF5" s="14"/>
      <c r="AG5" s="14"/>
      <c r="AH5" s="14"/>
    </row>
    <row r="6" spans="1:34" outlineLevel="2" x14ac:dyDescent="0.2">
      <c r="A6" s="7" t="s">
        <v>33</v>
      </c>
      <c r="B6" s="8"/>
      <c r="C6" s="8"/>
      <c r="D6" s="9"/>
      <c r="E6" s="9"/>
      <c r="F6" s="9"/>
      <c r="G6" s="326" t="s">
        <v>234</v>
      </c>
      <c r="H6" s="327"/>
      <c r="I6" s="327"/>
      <c r="J6" s="327"/>
      <c r="K6" s="328"/>
      <c r="L6" s="14"/>
      <c r="M6" s="43"/>
      <c r="N6" s="43"/>
      <c r="O6" s="43"/>
      <c r="P6" s="43"/>
      <c r="Q6" s="43"/>
      <c r="R6" s="43"/>
      <c r="S6" s="43"/>
      <c r="T6" s="16"/>
      <c r="U6" s="14"/>
      <c r="V6" s="14"/>
      <c r="W6" s="15"/>
      <c r="X6" s="14"/>
      <c r="Y6" s="15"/>
      <c r="Z6" s="15"/>
      <c r="AA6" s="14"/>
      <c r="AB6" s="15"/>
      <c r="AC6" s="15"/>
      <c r="AD6" s="14"/>
      <c r="AE6" s="14"/>
      <c r="AF6" s="14"/>
      <c r="AG6" s="14"/>
      <c r="AH6" s="14"/>
    </row>
    <row r="7" spans="1:34" ht="13.5" outlineLevel="2" thickBot="1" x14ac:dyDescent="0.25">
      <c r="A7" s="10" t="s">
        <v>32</v>
      </c>
      <c r="B7" s="11"/>
      <c r="C7" s="11"/>
      <c r="D7" s="12"/>
      <c r="E7" s="12"/>
      <c r="F7" s="12"/>
      <c r="G7" s="324" t="s">
        <v>235</v>
      </c>
      <c r="H7" s="324"/>
      <c r="I7" s="324"/>
      <c r="J7" s="324"/>
      <c r="K7" s="325"/>
      <c r="L7" s="14"/>
      <c r="M7" s="43"/>
      <c r="N7" s="43"/>
      <c r="O7" s="43"/>
      <c r="P7" s="43"/>
      <c r="Q7" s="43"/>
      <c r="R7" s="43"/>
      <c r="S7" s="43"/>
      <c r="T7" s="16"/>
      <c r="U7" s="14"/>
      <c r="V7" s="14"/>
      <c r="W7" s="15"/>
      <c r="X7" s="14"/>
      <c r="Y7" s="15"/>
      <c r="Z7" s="15"/>
      <c r="AA7" s="14"/>
      <c r="AB7" s="15"/>
      <c r="AC7" s="15"/>
      <c r="AD7" s="14"/>
      <c r="AE7" s="14"/>
      <c r="AF7" s="14"/>
      <c r="AG7" s="14"/>
      <c r="AH7" s="14"/>
    </row>
    <row r="8" spans="1:34" ht="9.75" customHeight="1" outlineLevel="2" x14ac:dyDescent="0.2">
      <c r="A8" s="18"/>
      <c r="B8" s="19"/>
      <c r="C8" s="19"/>
      <c r="D8" s="20"/>
      <c r="E8" s="20"/>
      <c r="F8" s="20"/>
      <c r="G8" s="14"/>
      <c r="H8" s="14"/>
      <c r="I8" s="14"/>
      <c r="J8" s="14"/>
      <c r="K8" s="19"/>
      <c r="L8" s="14"/>
      <c r="M8" s="43"/>
      <c r="N8" s="43"/>
      <c r="O8" s="43"/>
      <c r="P8" s="43"/>
      <c r="Q8" s="43"/>
      <c r="R8" s="43"/>
      <c r="S8" s="43"/>
      <c r="T8" s="16"/>
      <c r="U8" s="15"/>
      <c r="V8" s="14"/>
      <c r="W8" s="15"/>
      <c r="X8" s="15"/>
      <c r="Y8" s="14"/>
      <c r="Z8" s="15"/>
      <c r="AA8" s="15"/>
      <c r="AB8" s="14"/>
      <c r="AC8" s="14"/>
      <c r="AD8" s="14"/>
      <c r="AE8" s="14"/>
      <c r="AF8" s="14"/>
      <c r="AG8" s="14"/>
      <c r="AH8" s="14"/>
    </row>
    <row r="9" spans="1:34" ht="15" x14ac:dyDescent="0.25">
      <c r="A9" s="21" t="s">
        <v>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6">
        <f>SUM(M12:M791)</f>
        <v>1040.3399999999997</v>
      </c>
      <c r="N9" s="23"/>
      <c r="O9" s="24"/>
      <c r="P9" s="26">
        <f>SUM(P12:P791)</f>
        <v>0</v>
      </c>
      <c r="Q9" s="26">
        <f>SUM(Q12:Q791)</f>
        <v>0</v>
      </c>
      <c r="R9" s="26">
        <f>SUM(R12:R791)</f>
        <v>0</v>
      </c>
      <c r="S9" s="55"/>
      <c r="T9" s="25"/>
      <c r="U9" s="26">
        <f>SUM(U12:U791)</f>
        <v>823.62688498466196</v>
      </c>
      <c r="V9" s="26">
        <f>SUM(V12:V791)</f>
        <v>206738.58440000005</v>
      </c>
      <c r="W9" s="26"/>
      <c r="X9" s="26"/>
      <c r="Y9" s="26"/>
      <c r="Z9" s="26">
        <f>SUM(Z12:Z791)</f>
        <v>0</v>
      </c>
      <c r="AA9" s="26">
        <f>SUM(AA12:AA791)</f>
        <v>0</v>
      </c>
      <c r="AB9" s="26">
        <f>SUM(AB12:AB791)</f>
        <v>0</v>
      </c>
      <c r="AC9" s="26">
        <f>SUM(AC12:AC791)</f>
        <v>0</v>
      </c>
      <c r="AD9" s="26"/>
      <c r="AE9" s="26">
        <f>ROUND(SUM(AE12:AE791),2)</f>
        <v>0</v>
      </c>
      <c r="AF9" s="26">
        <f>SUM(AF12:AF791)</f>
        <v>0</v>
      </c>
      <c r="AG9" s="26">
        <f>SUM(AG12:AG791)</f>
        <v>0</v>
      </c>
      <c r="AH9" s="14"/>
    </row>
    <row r="10" spans="1:34" x14ac:dyDescent="0.2">
      <c r="A10" s="27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>
        <f>SUBTOTAL(9,M12:M791)</f>
        <v>1040.3399999999997</v>
      </c>
      <c r="N10" s="30"/>
      <c r="O10" s="31"/>
      <c r="P10" s="29">
        <f>SUBTOTAL(9,P12:P791)</f>
        <v>0</v>
      </c>
      <c r="Q10" s="29">
        <f>SUBTOTAL(9,Q12:Q791)</f>
        <v>0</v>
      </c>
      <c r="R10" s="29">
        <f>SUBTOTAL(9,R12:R791)</f>
        <v>0</v>
      </c>
      <c r="S10" s="53"/>
      <c r="T10" s="31"/>
      <c r="U10" s="29">
        <f>SUBTOTAL(9,U12:U791)</f>
        <v>823.62688498466196</v>
      </c>
      <c r="V10" s="29">
        <f>SUBTOTAL(9,V12:V791)</f>
        <v>206738.58440000005</v>
      </c>
      <c r="W10" s="29"/>
      <c r="X10" s="29"/>
      <c r="Y10" s="29"/>
      <c r="Z10" s="29">
        <f>SUBTOTAL(9,Z12:Z791)</f>
        <v>0</v>
      </c>
      <c r="AA10" s="29">
        <f>SUBTOTAL(9,AA12:AA791)</f>
        <v>0</v>
      </c>
      <c r="AB10" s="29">
        <f>SUBTOTAL(9,AB12:AB791)</f>
        <v>0</v>
      </c>
      <c r="AC10" s="29">
        <f>SUBTOTAL(9,AC12:AC791)</f>
        <v>0</v>
      </c>
      <c r="AD10" s="29"/>
      <c r="AE10" s="29">
        <f>ROUND(SUBTOTAL(9,AE12:AE791),2)</f>
        <v>0</v>
      </c>
      <c r="AF10" s="29">
        <f>SUBTOTAL(9,AF12:AF791)</f>
        <v>0</v>
      </c>
      <c r="AG10" s="29">
        <f>SUBTOTAL(9,AG12:AG791)</f>
        <v>0</v>
      </c>
      <c r="AH10" s="14"/>
    </row>
    <row r="11" spans="1:34" ht="76.5" customHeight="1" x14ac:dyDescent="0.2">
      <c r="A11" s="217" t="s">
        <v>9</v>
      </c>
      <c r="B11" s="215" t="s">
        <v>7</v>
      </c>
      <c r="C11" s="215" t="s">
        <v>26</v>
      </c>
      <c r="D11" s="215" t="s">
        <v>28</v>
      </c>
      <c r="E11" s="215" t="s">
        <v>27</v>
      </c>
      <c r="F11" s="215" t="s">
        <v>23</v>
      </c>
      <c r="G11" s="215" t="s">
        <v>1</v>
      </c>
      <c r="H11" s="42" t="s">
        <v>30</v>
      </c>
      <c r="I11" s="215" t="s">
        <v>22</v>
      </c>
      <c r="J11" s="215" t="s">
        <v>29</v>
      </c>
      <c r="K11" s="215" t="s">
        <v>2</v>
      </c>
      <c r="L11" s="215" t="s">
        <v>24</v>
      </c>
      <c r="M11" s="215" t="s">
        <v>3</v>
      </c>
      <c r="N11" s="215" t="s">
        <v>228</v>
      </c>
      <c r="O11" s="216" t="s">
        <v>17</v>
      </c>
      <c r="P11" s="54" t="s">
        <v>44</v>
      </c>
      <c r="Q11" s="56" t="s">
        <v>45</v>
      </c>
      <c r="R11" s="57" t="s">
        <v>46</v>
      </c>
      <c r="S11" s="57" t="s">
        <v>183</v>
      </c>
      <c r="T11" s="41" t="s">
        <v>34</v>
      </c>
      <c r="U11" s="41" t="s">
        <v>35</v>
      </c>
      <c r="V11" s="41" t="s">
        <v>36</v>
      </c>
      <c r="W11" s="41" t="s">
        <v>37</v>
      </c>
      <c r="X11" s="41" t="s">
        <v>16</v>
      </c>
      <c r="Y11" s="41" t="s">
        <v>10</v>
      </c>
      <c r="Z11" s="41" t="s">
        <v>182</v>
      </c>
      <c r="AA11" s="41" t="s">
        <v>11</v>
      </c>
      <c r="AB11" s="41" t="s">
        <v>12</v>
      </c>
      <c r="AC11" s="41" t="s">
        <v>13</v>
      </c>
      <c r="AD11" s="41" t="s">
        <v>14</v>
      </c>
      <c r="AE11" s="41" t="s">
        <v>15</v>
      </c>
      <c r="AF11" s="41" t="s">
        <v>19</v>
      </c>
      <c r="AG11" s="41" t="s">
        <v>20</v>
      </c>
      <c r="AH11" s="14"/>
    </row>
    <row r="12" spans="1:34" s="3" customFormat="1" x14ac:dyDescent="0.2">
      <c r="A12" s="46">
        <v>1</v>
      </c>
      <c r="B12" s="227" t="s">
        <v>236</v>
      </c>
      <c r="C12" s="227" t="s">
        <v>237</v>
      </c>
      <c r="D12" s="227"/>
      <c r="E12" s="228" t="s">
        <v>238</v>
      </c>
      <c r="F12" s="229" t="s">
        <v>38</v>
      </c>
      <c r="G12" s="230" t="s">
        <v>239</v>
      </c>
      <c r="H12" s="230" t="s">
        <v>240</v>
      </c>
      <c r="I12" s="231" t="s">
        <v>241</v>
      </c>
      <c r="J12" s="231" t="s">
        <v>242</v>
      </c>
      <c r="K12" s="230" t="s">
        <v>199</v>
      </c>
      <c r="L12" s="230" t="s">
        <v>243</v>
      </c>
      <c r="M12" s="232">
        <v>40.67</v>
      </c>
      <c r="N12" s="224"/>
      <c r="O12" s="224"/>
      <c r="P12" s="47"/>
      <c r="Q12" s="47"/>
      <c r="R12" s="47"/>
      <c r="S12" s="48"/>
      <c r="T12" s="32">
        <f>IF(H12="Ja",VLOOKUP(K12,'Ausfüllen_Kalkulationsdaten UR'!$A$10:$E$18,4),0)</f>
        <v>5</v>
      </c>
      <c r="U12" s="33">
        <f>V12/'Ausfüllen_Kalkulationsdaten UR'!$E$6</f>
        <v>40.67</v>
      </c>
      <c r="V12" s="34">
        <f>M12*X12</f>
        <v>10208.5767</v>
      </c>
      <c r="W12" s="35" t="str">
        <f>IF(T12=0,"keine Reinigung",VLOOKUP(T12,'Ausfüllen_Kalkulationsdaten UR'!$A$27:$E$39,3,FALSE))</f>
        <v>5x/Woche</v>
      </c>
      <c r="X12" s="36">
        <f>IF(T12=0,"0",VLOOKUP(T12,'Ausfüllen_Kalkulationsdaten UR'!$A$27:$E$39,4,FALSE))</f>
        <v>251.01</v>
      </c>
      <c r="Y12" s="51">
        <f>IF(T12=0,0,VLOOKUP(K12,'Ausfüllen_Kalkulationsdaten UR'!$A$10:$E$18,5,FALSE))</f>
        <v>0</v>
      </c>
      <c r="Z12" s="37">
        <f>ROUND(AC12/'Ausfüllen_Kalkulationsdaten UR'!$E$6,2)</f>
        <v>0</v>
      </c>
      <c r="AA12" s="37">
        <f>Z12*'Ausfüllen_Kalkulationsdaten UR'!$E$5</f>
        <v>0</v>
      </c>
      <c r="AB12" s="38">
        <f>AC12/12</f>
        <v>0</v>
      </c>
      <c r="AC12" s="38">
        <f>ROUND(IF(Y12=0,0,(V12/Y12)),2)</f>
        <v>0</v>
      </c>
      <c r="AD12" s="49">
        <f>'Ausfüllen_Kalkulationsdaten UR'!$D$21</f>
        <v>0</v>
      </c>
      <c r="AE12" s="39">
        <f>AC12*AD12</f>
        <v>0</v>
      </c>
      <c r="AF12" s="39">
        <f>AE12/12</f>
        <v>0</v>
      </c>
      <c r="AG12" s="39">
        <f>AE12/'Ausfüllen_Kalkulationsdaten UR'!$E$6</f>
        <v>0</v>
      </c>
      <c r="AH12" s="40"/>
    </row>
    <row r="13" spans="1:34" s="3" customFormat="1" x14ac:dyDescent="0.2">
      <c r="A13" s="46">
        <v>2</v>
      </c>
      <c r="B13" s="227" t="s">
        <v>236</v>
      </c>
      <c r="C13" s="227" t="s">
        <v>237</v>
      </c>
      <c r="D13" s="227"/>
      <c r="E13" s="228" t="s">
        <v>238</v>
      </c>
      <c r="F13" s="229" t="s">
        <v>244</v>
      </c>
      <c r="G13" s="230" t="s">
        <v>245</v>
      </c>
      <c r="H13" s="230" t="s">
        <v>240</v>
      </c>
      <c r="I13" s="231" t="s">
        <v>241</v>
      </c>
      <c r="J13" s="231" t="s">
        <v>242</v>
      </c>
      <c r="K13" s="230" t="s">
        <v>200</v>
      </c>
      <c r="L13" s="230"/>
      <c r="M13" s="232">
        <v>6</v>
      </c>
      <c r="N13" s="224"/>
      <c r="O13" s="224"/>
      <c r="P13" s="47"/>
      <c r="Q13" s="47"/>
      <c r="R13" s="47"/>
      <c r="S13" s="48"/>
      <c r="T13" s="32">
        <f>IF(H13="Ja",VLOOKUP(K13,'Ausfüllen_Kalkulationsdaten UR'!$A$10:$E$18,4),0)</f>
        <v>5</v>
      </c>
      <c r="U13" s="33">
        <f>V13/'Ausfüllen_Kalkulationsdaten UR'!$E$6</f>
        <v>6</v>
      </c>
      <c r="V13" s="34">
        <f t="shared" ref="V13:V56" si="0">M13*X13</f>
        <v>1506.06</v>
      </c>
      <c r="W13" s="35" t="str">
        <f>IF(T13=0,"keine Reinigung",VLOOKUP(T13,'Ausfüllen_Kalkulationsdaten UR'!$A$27:$E$39,3,FALSE))</f>
        <v>5x/Woche</v>
      </c>
      <c r="X13" s="36">
        <f>IF(T13=0,"0",VLOOKUP(T13,'Ausfüllen_Kalkulationsdaten UR'!$A$27:$E$39,4,FALSE))</f>
        <v>251.01</v>
      </c>
      <c r="Y13" s="51">
        <f>IF(T13=0,0,VLOOKUP(K13,'Ausfüllen_Kalkulationsdaten UR'!$A$10:$E$18,5,FALSE))</f>
        <v>0</v>
      </c>
      <c r="Z13" s="37">
        <f>ROUND(AC13/'Ausfüllen_Kalkulationsdaten UR'!$E$6,2)</f>
        <v>0</v>
      </c>
      <c r="AA13" s="37">
        <f>Z13*'Ausfüllen_Kalkulationsdaten UR'!$E$5</f>
        <v>0</v>
      </c>
      <c r="AB13" s="38">
        <f t="shared" ref="AB13:AB56" si="1">AC13/12</f>
        <v>0</v>
      </c>
      <c r="AC13" s="38">
        <f t="shared" ref="AC13:AC56" si="2">ROUND(IF(Y13=0,0,(V13/Y13)),2)</f>
        <v>0</v>
      </c>
      <c r="AD13" s="49">
        <f>'Ausfüllen_Kalkulationsdaten UR'!$D$21</f>
        <v>0</v>
      </c>
      <c r="AE13" s="39">
        <f t="shared" ref="AE13:AE56" si="3">AC13*AD13</f>
        <v>0</v>
      </c>
      <c r="AF13" s="39">
        <f t="shared" ref="AF13:AF56" si="4">AE13/12</f>
        <v>0</v>
      </c>
      <c r="AG13" s="39">
        <f>AE13/'Ausfüllen_Kalkulationsdaten UR'!$E$6</f>
        <v>0</v>
      </c>
      <c r="AH13" s="40"/>
    </row>
    <row r="14" spans="1:34" s="3" customFormat="1" x14ac:dyDescent="0.2">
      <c r="A14" s="46">
        <v>3</v>
      </c>
      <c r="B14" s="227" t="s">
        <v>236</v>
      </c>
      <c r="C14" s="227" t="s">
        <v>237</v>
      </c>
      <c r="D14" s="227"/>
      <c r="E14" s="228" t="s">
        <v>246</v>
      </c>
      <c r="F14" s="229" t="s">
        <v>247</v>
      </c>
      <c r="G14" s="230" t="s">
        <v>248</v>
      </c>
      <c r="H14" s="230" t="s">
        <v>240</v>
      </c>
      <c r="I14" s="231" t="s">
        <v>241</v>
      </c>
      <c r="J14" s="231" t="s">
        <v>242</v>
      </c>
      <c r="K14" s="230" t="s">
        <v>200</v>
      </c>
      <c r="L14" s="230" t="s">
        <v>249</v>
      </c>
      <c r="M14" s="232">
        <v>2.56</v>
      </c>
      <c r="N14" s="224"/>
      <c r="O14" s="224"/>
      <c r="P14" s="47"/>
      <c r="Q14" s="47"/>
      <c r="R14" s="47"/>
      <c r="S14" s="48"/>
      <c r="T14" s="32">
        <f>IF(H14="Ja",VLOOKUP(K14,'Ausfüllen_Kalkulationsdaten UR'!$A$10:$E$18,4),0)</f>
        <v>5</v>
      </c>
      <c r="U14" s="33">
        <f>V14/'Ausfüllen_Kalkulationsdaten UR'!$E$6</f>
        <v>2.56</v>
      </c>
      <c r="V14" s="34">
        <f t="shared" si="0"/>
        <v>642.5856</v>
      </c>
      <c r="W14" s="35" t="str">
        <f>IF(T14=0,"keine Reinigung",VLOOKUP(T14,'Ausfüllen_Kalkulationsdaten UR'!$A$27:$E$39,3,FALSE))</f>
        <v>5x/Woche</v>
      </c>
      <c r="X14" s="36">
        <f>IF(T14=0,"0",VLOOKUP(T14,'Ausfüllen_Kalkulationsdaten UR'!$A$27:$E$39,4,FALSE))</f>
        <v>251.01</v>
      </c>
      <c r="Y14" s="51">
        <f>IF(T14=0,0,VLOOKUP(K14,'Ausfüllen_Kalkulationsdaten UR'!$A$10:$E$18,5,FALSE))</f>
        <v>0</v>
      </c>
      <c r="Z14" s="37">
        <f>ROUND(AC14/'Ausfüllen_Kalkulationsdaten UR'!$E$6,2)</f>
        <v>0</v>
      </c>
      <c r="AA14" s="37">
        <f>Z14*'Ausfüllen_Kalkulationsdaten UR'!$E$5</f>
        <v>0</v>
      </c>
      <c r="AB14" s="38">
        <f t="shared" si="1"/>
        <v>0</v>
      </c>
      <c r="AC14" s="38">
        <f t="shared" si="2"/>
        <v>0</v>
      </c>
      <c r="AD14" s="49">
        <f>'Ausfüllen_Kalkulationsdaten UR'!$D$21</f>
        <v>0</v>
      </c>
      <c r="AE14" s="39">
        <f t="shared" si="3"/>
        <v>0</v>
      </c>
      <c r="AF14" s="39">
        <f t="shared" si="4"/>
        <v>0</v>
      </c>
      <c r="AG14" s="39">
        <f>AE14/'Ausfüllen_Kalkulationsdaten UR'!$E$6</f>
        <v>0</v>
      </c>
      <c r="AH14" s="40"/>
    </row>
    <row r="15" spans="1:34" s="3" customFormat="1" x14ac:dyDescent="0.2">
      <c r="A15" s="46">
        <v>4</v>
      </c>
      <c r="B15" s="227" t="s">
        <v>236</v>
      </c>
      <c r="C15" s="227" t="s">
        <v>237</v>
      </c>
      <c r="D15" s="227"/>
      <c r="E15" s="228" t="s">
        <v>250</v>
      </c>
      <c r="F15" s="229" t="s">
        <v>38</v>
      </c>
      <c r="G15" s="230" t="s">
        <v>251</v>
      </c>
      <c r="H15" s="230" t="s">
        <v>240</v>
      </c>
      <c r="I15" s="231" t="s">
        <v>241</v>
      </c>
      <c r="J15" s="231" t="s">
        <v>242</v>
      </c>
      <c r="K15" s="230" t="s">
        <v>199</v>
      </c>
      <c r="L15" s="230" t="s">
        <v>249</v>
      </c>
      <c r="M15" s="232">
        <v>39.53</v>
      </c>
      <c r="N15" s="224"/>
      <c r="O15" s="224"/>
      <c r="P15" s="47"/>
      <c r="Q15" s="47"/>
      <c r="R15" s="47"/>
      <c r="S15" s="48"/>
      <c r="T15" s="32">
        <f>IF(H15="Ja",VLOOKUP(K15,'Ausfüllen_Kalkulationsdaten UR'!$A$10:$E$18,4),0)</f>
        <v>5</v>
      </c>
      <c r="U15" s="33">
        <f>V15/'Ausfüllen_Kalkulationsdaten UR'!$E$6</f>
        <v>39.53</v>
      </c>
      <c r="V15" s="34">
        <f t="shared" si="0"/>
        <v>9922.4253000000008</v>
      </c>
      <c r="W15" s="35" t="str">
        <f>IF(T15=0,"keine Reinigung",VLOOKUP(T15,'Ausfüllen_Kalkulationsdaten UR'!$A$27:$E$39,3,FALSE))</f>
        <v>5x/Woche</v>
      </c>
      <c r="X15" s="36">
        <f>IF(T15=0,"0",VLOOKUP(T15,'Ausfüllen_Kalkulationsdaten UR'!$A$27:$E$39,4,FALSE))</f>
        <v>251.01</v>
      </c>
      <c r="Y15" s="51">
        <f>IF(T15=0,0,VLOOKUP(K15,'Ausfüllen_Kalkulationsdaten UR'!$A$10:$E$18,5,FALSE))</f>
        <v>0</v>
      </c>
      <c r="Z15" s="37">
        <f>ROUND(AC15/'Ausfüllen_Kalkulationsdaten UR'!$E$6,2)</f>
        <v>0</v>
      </c>
      <c r="AA15" s="37">
        <f>Z15*'Ausfüllen_Kalkulationsdaten UR'!$E$5</f>
        <v>0</v>
      </c>
      <c r="AB15" s="38">
        <f t="shared" si="1"/>
        <v>0</v>
      </c>
      <c r="AC15" s="38">
        <f t="shared" si="2"/>
        <v>0</v>
      </c>
      <c r="AD15" s="49">
        <f>'Ausfüllen_Kalkulationsdaten UR'!$D$21</f>
        <v>0</v>
      </c>
      <c r="AE15" s="39">
        <f t="shared" si="3"/>
        <v>0</v>
      </c>
      <c r="AF15" s="39">
        <f t="shared" si="4"/>
        <v>0</v>
      </c>
      <c r="AG15" s="39">
        <f>AE15/'Ausfüllen_Kalkulationsdaten UR'!$E$6</f>
        <v>0</v>
      </c>
      <c r="AH15" s="40"/>
    </row>
    <row r="16" spans="1:34" s="3" customFormat="1" x14ac:dyDescent="0.2">
      <c r="A16" s="46">
        <v>5</v>
      </c>
      <c r="B16" s="227" t="s">
        <v>236</v>
      </c>
      <c r="C16" s="227" t="s">
        <v>237</v>
      </c>
      <c r="D16" s="227"/>
      <c r="E16" s="228" t="s">
        <v>252</v>
      </c>
      <c r="F16" s="229" t="s">
        <v>38</v>
      </c>
      <c r="G16" s="230" t="s">
        <v>253</v>
      </c>
      <c r="H16" s="230" t="s">
        <v>240</v>
      </c>
      <c r="I16" s="231" t="s">
        <v>241</v>
      </c>
      <c r="J16" s="231" t="s">
        <v>242</v>
      </c>
      <c r="K16" s="230" t="s">
        <v>5</v>
      </c>
      <c r="L16" s="230" t="s">
        <v>254</v>
      </c>
      <c r="M16" s="232">
        <v>3.69</v>
      </c>
      <c r="N16" s="224"/>
      <c r="O16" s="224"/>
      <c r="P16" s="47"/>
      <c r="Q16" s="47"/>
      <c r="R16" s="47"/>
      <c r="S16" s="48"/>
      <c r="T16" s="32">
        <f>IF(H16="Ja",VLOOKUP(K16,'Ausfüllen_Kalkulationsdaten UR'!$A$10:$E$18,4),0)</f>
        <v>0.25</v>
      </c>
      <c r="U16" s="33">
        <f>V16/'Ausfüllen_Kalkulationsdaten UR'!$E$6</f>
        <v>0.17640731444962354</v>
      </c>
      <c r="V16" s="34">
        <f t="shared" si="0"/>
        <v>44.28</v>
      </c>
      <c r="W16" s="35" t="str">
        <f>IF(T16=0,"keine Reinigung",VLOOKUP(T16,'Ausfüllen_Kalkulationsdaten UR'!$A$27:$E$39,3,FALSE))</f>
        <v>1x/monat</v>
      </c>
      <c r="X16" s="36">
        <f>IF(T16=0,"0",VLOOKUP(T16,'Ausfüllen_Kalkulationsdaten UR'!$A$27:$E$39,4,FALSE))</f>
        <v>12</v>
      </c>
      <c r="Y16" s="51">
        <f>IF(T16=0,0,VLOOKUP(K16,'Ausfüllen_Kalkulationsdaten UR'!$A$10:$E$18,5,FALSE))</f>
        <v>0</v>
      </c>
      <c r="Z16" s="37">
        <f>ROUND(AC16/'Ausfüllen_Kalkulationsdaten UR'!$E$6,2)</f>
        <v>0</v>
      </c>
      <c r="AA16" s="37">
        <f>Z16*'Ausfüllen_Kalkulationsdaten UR'!$E$5</f>
        <v>0</v>
      </c>
      <c r="AB16" s="38">
        <f t="shared" si="1"/>
        <v>0</v>
      </c>
      <c r="AC16" s="38">
        <f t="shared" si="2"/>
        <v>0</v>
      </c>
      <c r="AD16" s="49">
        <f>'Ausfüllen_Kalkulationsdaten UR'!$D$21</f>
        <v>0</v>
      </c>
      <c r="AE16" s="39">
        <f t="shared" si="3"/>
        <v>0</v>
      </c>
      <c r="AF16" s="39">
        <f t="shared" si="4"/>
        <v>0</v>
      </c>
      <c r="AG16" s="39">
        <f>AE16/'Ausfüllen_Kalkulationsdaten UR'!$E$6</f>
        <v>0</v>
      </c>
      <c r="AH16" s="40"/>
    </row>
    <row r="17" spans="1:34" s="3" customFormat="1" x14ac:dyDescent="0.2">
      <c r="A17" s="46">
        <v>6</v>
      </c>
      <c r="B17" s="227" t="s">
        <v>236</v>
      </c>
      <c r="C17" s="227" t="s">
        <v>237</v>
      </c>
      <c r="D17" s="227"/>
      <c r="E17" s="228" t="s">
        <v>255</v>
      </c>
      <c r="F17" s="229" t="s">
        <v>38</v>
      </c>
      <c r="G17" s="230" t="s">
        <v>256</v>
      </c>
      <c r="H17" s="230" t="s">
        <v>240</v>
      </c>
      <c r="I17" s="231" t="s">
        <v>241</v>
      </c>
      <c r="J17" s="231" t="s">
        <v>242</v>
      </c>
      <c r="K17" s="230" t="s">
        <v>201</v>
      </c>
      <c r="L17" s="230" t="s">
        <v>257</v>
      </c>
      <c r="M17" s="232">
        <v>4.7300000000000004</v>
      </c>
      <c r="N17" s="224"/>
      <c r="O17" s="224"/>
      <c r="P17" s="47"/>
      <c r="Q17" s="47"/>
      <c r="R17" s="47"/>
      <c r="S17" s="48"/>
      <c r="T17" s="32">
        <f>IF(H17="Ja",VLOOKUP(K17,'Ausfüllen_Kalkulationsdaten UR'!$A$10:$E$18,4),0)</f>
        <v>5</v>
      </c>
      <c r="U17" s="33">
        <f>V17/'Ausfüllen_Kalkulationsdaten UR'!$E$6</f>
        <v>4.7300000000000004</v>
      </c>
      <c r="V17" s="34">
        <f t="shared" si="0"/>
        <v>1187.2773</v>
      </c>
      <c r="W17" s="35" t="str">
        <f>IF(T17=0,"keine Reinigung",VLOOKUP(T17,'Ausfüllen_Kalkulationsdaten UR'!$A$27:$E$39,3,FALSE))</f>
        <v>5x/Woche</v>
      </c>
      <c r="X17" s="36">
        <f>IF(T17=0,"0",VLOOKUP(T17,'Ausfüllen_Kalkulationsdaten UR'!$A$27:$E$39,4,FALSE))</f>
        <v>251.01</v>
      </c>
      <c r="Y17" s="51">
        <f>IF(T17=0,0,VLOOKUP(K17,'Ausfüllen_Kalkulationsdaten UR'!$A$10:$E$18,5,FALSE))</f>
        <v>0</v>
      </c>
      <c r="Z17" s="37">
        <f>ROUND(AC17/'Ausfüllen_Kalkulationsdaten UR'!$E$6,2)</f>
        <v>0</v>
      </c>
      <c r="AA17" s="37">
        <f>Z17*'Ausfüllen_Kalkulationsdaten UR'!$E$5</f>
        <v>0</v>
      </c>
      <c r="AB17" s="38">
        <f t="shared" si="1"/>
        <v>0</v>
      </c>
      <c r="AC17" s="38">
        <f t="shared" si="2"/>
        <v>0</v>
      </c>
      <c r="AD17" s="49">
        <f>'Ausfüllen_Kalkulationsdaten UR'!$D$21</f>
        <v>0</v>
      </c>
      <c r="AE17" s="39">
        <f t="shared" si="3"/>
        <v>0</v>
      </c>
      <c r="AF17" s="39">
        <f t="shared" si="4"/>
        <v>0</v>
      </c>
      <c r="AG17" s="39">
        <f>AE17/'Ausfüllen_Kalkulationsdaten UR'!$E$6</f>
        <v>0</v>
      </c>
      <c r="AH17" s="40"/>
    </row>
    <row r="18" spans="1:34" s="3" customFormat="1" x14ac:dyDescent="0.2">
      <c r="A18" s="46">
        <v>7</v>
      </c>
      <c r="B18" s="227" t="s">
        <v>236</v>
      </c>
      <c r="C18" s="227" t="s">
        <v>237</v>
      </c>
      <c r="D18" s="227"/>
      <c r="E18" s="228" t="s">
        <v>258</v>
      </c>
      <c r="F18" s="229" t="s">
        <v>38</v>
      </c>
      <c r="G18" s="230" t="s">
        <v>259</v>
      </c>
      <c r="H18" s="230" t="s">
        <v>240</v>
      </c>
      <c r="I18" s="231" t="s">
        <v>241</v>
      </c>
      <c r="J18" s="231" t="s">
        <v>242</v>
      </c>
      <c r="K18" s="230" t="s">
        <v>201</v>
      </c>
      <c r="L18" s="230" t="s">
        <v>257</v>
      </c>
      <c r="M18" s="232">
        <v>8.33</v>
      </c>
      <c r="N18" s="224"/>
      <c r="O18" s="224"/>
      <c r="P18" s="47"/>
      <c r="Q18" s="47"/>
      <c r="R18" s="47"/>
      <c r="S18" s="48"/>
      <c r="T18" s="32">
        <f>IF(H18="Ja",VLOOKUP(K18,'Ausfüllen_Kalkulationsdaten UR'!$A$10:$E$18,4),0)</f>
        <v>5</v>
      </c>
      <c r="U18" s="33">
        <f>V18/'Ausfüllen_Kalkulationsdaten UR'!$E$6</f>
        <v>8.33</v>
      </c>
      <c r="V18" s="34">
        <f t="shared" si="0"/>
        <v>2090.9133000000002</v>
      </c>
      <c r="W18" s="35" t="str">
        <f>IF(T18=0,"keine Reinigung",VLOOKUP(T18,'Ausfüllen_Kalkulationsdaten UR'!$A$27:$E$39,3,FALSE))</f>
        <v>5x/Woche</v>
      </c>
      <c r="X18" s="36">
        <f>IF(T18=0,"0",VLOOKUP(T18,'Ausfüllen_Kalkulationsdaten UR'!$A$27:$E$39,4,FALSE))</f>
        <v>251.01</v>
      </c>
      <c r="Y18" s="51">
        <f>IF(T18=0,0,VLOOKUP(K18,'Ausfüllen_Kalkulationsdaten UR'!$A$10:$E$18,5,FALSE))</f>
        <v>0</v>
      </c>
      <c r="Z18" s="37">
        <f>ROUND(AC18/'Ausfüllen_Kalkulationsdaten UR'!$E$6,2)</f>
        <v>0</v>
      </c>
      <c r="AA18" s="37">
        <f>Z18*'Ausfüllen_Kalkulationsdaten UR'!$E$5</f>
        <v>0</v>
      </c>
      <c r="AB18" s="38">
        <f t="shared" si="1"/>
        <v>0</v>
      </c>
      <c r="AC18" s="38">
        <f t="shared" si="2"/>
        <v>0</v>
      </c>
      <c r="AD18" s="49">
        <f>'Ausfüllen_Kalkulationsdaten UR'!$D$21</f>
        <v>0</v>
      </c>
      <c r="AE18" s="39">
        <f t="shared" si="3"/>
        <v>0</v>
      </c>
      <c r="AF18" s="39">
        <f t="shared" si="4"/>
        <v>0</v>
      </c>
      <c r="AG18" s="39">
        <f>AE18/'Ausfüllen_Kalkulationsdaten UR'!$E$6</f>
        <v>0</v>
      </c>
      <c r="AH18" s="40"/>
    </row>
    <row r="19" spans="1:34" s="2" customFormat="1" x14ac:dyDescent="0.2">
      <c r="A19" s="46">
        <v>8</v>
      </c>
      <c r="B19" s="227" t="s">
        <v>236</v>
      </c>
      <c r="C19" s="227" t="s">
        <v>237</v>
      </c>
      <c r="D19" s="227"/>
      <c r="E19" s="228" t="s">
        <v>260</v>
      </c>
      <c r="F19" s="229" t="s">
        <v>38</v>
      </c>
      <c r="G19" s="230" t="s">
        <v>261</v>
      </c>
      <c r="H19" s="230" t="s">
        <v>240</v>
      </c>
      <c r="I19" s="231" t="s">
        <v>241</v>
      </c>
      <c r="J19" s="231" t="s">
        <v>242</v>
      </c>
      <c r="K19" s="230" t="s">
        <v>201</v>
      </c>
      <c r="L19" s="230" t="s">
        <v>257</v>
      </c>
      <c r="M19" s="232">
        <v>3.54</v>
      </c>
      <c r="N19" s="224"/>
      <c r="O19" s="224"/>
      <c r="P19" s="47"/>
      <c r="Q19" s="47"/>
      <c r="R19" s="47"/>
      <c r="S19" s="48"/>
      <c r="T19" s="32">
        <f>IF(H19="Ja",VLOOKUP(K19,'Ausfüllen_Kalkulationsdaten UR'!$A$10:$E$18,4),0)</f>
        <v>5</v>
      </c>
      <c r="U19" s="33">
        <f>V19/'Ausfüllen_Kalkulationsdaten UR'!$E$6</f>
        <v>3.54</v>
      </c>
      <c r="V19" s="34">
        <f t="shared" si="0"/>
        <v>888.57539999999995</v>
      </c>
      <c r="W19" s="35" t="str">
        <f>IF(T19=0,"keine Reinigung",VLOOKUP(T19,'Ausfüllen_Kalkulationsdaten UR'!$A$27:$E$39,3,FALSE))</f>
        <v>5x/Woche</v>
      </c>
      <c r="X19" s="36">
        <f>IF(T19=0,"0",VLOOKUP(T19,'Ausfüllen_Kalkulationsdaten UR'!$A$27:$E$39,4,FALSE))</f>
        <v>251.01</v>
      </c>
      <c r="Y19" s="51">
        <f>IF(T19=0,0,VLOOKUP(K19,'Ausfüllen_Kalkulationsdaten UR'!$A$10:$E$18,5,FALSE))</f>
        <v>0</v>
      </c>
      <c r="Z19" s="37">
        <f>ROUND(AC19/'Ausfüllen_Kalkulationsdaten UR'!$E$6,2)</f>
        <v>0</v>
      </c>
      <c r="AA19" s="37">
        <f>Z19*'Ausfüllen_Kalkulationsdaten UR'!$E$5</f>
        <v>0</v>
      </c>
      <c r="AB19" s="38">
        <f t="shared" si="1"/>
        <v>0</v>
      </c>
      <c r="AC19" s="38">
        <f t="shared" si="2"/>
        <v>0</v>
      </c>
      <c r="AD19" s="49">
        <f>'Ausfüllen_Kalkulationsdaten UR'!$D$21</f>
        <v>0</v>
      </c>
      <c r="AE19" s="39">
        <f t="shared" si="3"/>
        <v>0</v>
      </c>
      <c r="AF19" s="39">
        <f t="shared" si="4"/>
        <v>0</v>
      </c>
      <c r="AG19" s="39">
        <f>AE19/'Ausfüllen_Kalkulationsdaten UR'!$E$6</f>
        <v>0</v>
      </c>
      <c r="AH19" s="19"/>
    </row>
    <row r="20" spans="1:34" s="2" customFormat="1" x14ac:dyDescent="0.2">
      <c r="A20" s="46">
        <v>9</v>
      </c>
      <c r="B20" s="227" t="s">
        <v>236</v>
      </c>
      <c r="C20" s="227" t="s">
        <v>237</v>
      </c>
      <c r="D20" s="227"/>
      <c r="E20" s="228" t="s">
        <v>262</v>
      </c>
      <c r="F20" s="229" t="s">
        <v>38</v>
      </c>
      <c r="G20" s="230" t="s">
        <v>263</v>
      </c>
      <c r="H20" s="230" t="s">
        <v>240</v>
      </c>
      <c r="I20" s="231" t="s">
        <v>241</v>
      </c>
      <c r="J20" s="231" t="s">
        <v>242</v>
      </c>
      <c r="K20" s="230" t="s">
        <v>201</v>
      </c>
      <c r="L20" s="230" t="s">
        <v>257</v>
      </c>
      <c r="M20" s="232">
        <v>4.9000000000000004</v>
      </c>
      <c r="N20" s="224"/>
      <c r="O20" s="224"/>
      <c r="P20" s="47"/>
      <c r="Q20" s="47"/>
      <c r="R20" s="47"/>
      <c r="S20" s="48"/>
      <c r="T20" s="32">
        <f>IF(H20="Ja",VLOOKUP(K20,'Ausfüllen_Kalkulationsdaten UR'!$A$10:$E$18,4),0)</f>
        <v>5</v>
      </c>
      <c r="U20" s="33">
        <f>V20/'Ausfüllen_Kalkulationsdaten UR'!$E$6</f>
        <v>4.9000000000000004</v>
      </c>
      <c r="V20" s="34">
        <f t="shared" si="0"/>
        <v>1229.9490000000001</v>
      </c>
      <c r="W20" s="35" t="str">
        <f>IF(T20=0,"keine Reinigung",VLOOKUP(T20,'Ausfüllen_Kalkulationsdaten UR'!$A$27:$E$39,3,FALSE))</f>
        <v>5x/Woche</v>
      </c>
      <c r="X20" s="36">
        <f>IF(T20=0,"0",VLOOKUP(T20,'Ausfüllen_Kalkulationsdaten UR'!$A$27:$E$39,4,FALSE))</f>
        <v>251.01</v>
      </c>
      <c r="Y20" s="51">
        <f>IF(T20=0,0,VLOOKUP(K20,'Ausfüllen_Kalkulationsdaten UR'!$A$10:$E$18,5,FALSE))</f>
        <v>0</v>
      </c>
      <c r="Z20" s="37">
        <f>ROUND(AC20/'Ausfüllen_Kalkulationsdaten UR'!$E$6,2)</f>
        <v>0</v>
      </c>
      <c r="AA20" s="37">
        <f>Z20*'Ausfüllen_Kalkulationsdaten UR'!$E$5</f>
        <v>0</v>
      </c>
      <c r="AB20" s="38">
        <f t="shared" si="1"/>
        <v>0</v>
      </c>
      <c r="AC20" s="38">
        <f t="shared" si="2"/>
        <v>0</v>
      </c>
      <c r="AD20" s="49">
        <f>'Ausfüllen_Kalkulationsdaten UR'!$D$21</f>
        <v>0</v>
      </c>
      <c r="AE20" s="39">
        <f t="shared" si="3"/>
        <v>0</v>
      </c>
      <c r="AF20" s="39">
        <f t="shared" si="4"/>
        <v>0</v>
      </c>
      <c r="AG20" s="39">
        <f>AE20/'Ausfüllen_Kalkulationsdaten UR'!$E$6</f>
        <v>0</v>
      </c>
      <c r="AH20" s="19"/>
    </row>
    <row r="21" spans="1:34" s="2" customFormat="1" x14ac:dyDescent="0.2">
      <c r="A21" s="46">
        <v>10</v>
      </c>
      <c r="B21" s="227" t="s">
        <v>236</v>
      </c>
      <c r="C21" s="227" t="s">
        <v>237</v>
      </c>
      <c r="D21" s="227"/>
      <c r="E21" s="228" t="s">
        <v>264</v>
      </c>
      <c r="F21" s="229" t="s">
        <v>38</v>
      </c>
      <c r="G21" s="230" t="s">
        <v>265</v>
      </c>
      <c r="H21" s="230" t="s">
        <v>240</v>
      </c>
      <c r="I21" s="231" t="s">
        <v>241</v>
      </c>
      <c r="J21" s="231" t="s">
        <v>242</v>
      </c>
      <c r="K21" s="230" t="s">
        <v>201</v>
      </c>
      <c r="L21" s="230" t="s">
        <v>257</v>
      </c>
      <c r="M21" s="232">
        <v>10.5</v>
      </c>
      <c r="N21" s="224"/>
      <c r="O21" s="224"/>
      <c r="P21" s="47"/>
      <c r="Q21" s="47"/>
      <c r="R21" s="47"/>
      <c r="S21" s="48"/>
      <c r="T21" s="32">
        <f>IF(H21="Ja",VLOOKUP(K21,'Ausfüllen_Kalkulationsdaten UR'!$A$10:$E$18,4),0)</f>
        <v>5</v>
      </c>
      <c r="U21" s="33">
        <f>V21/'Ausfüllen_Kalkulationsdaten UR'!$E$6</f>
        <v>10.5</v>
      </c>
      <c r="V21" s="34">
        <f t="shared" si="0"/>
        <v>2635.605</v>
      </c>
      <c r="W21" s="35" t="str">
        <f>IF(T21=0,"keine Reinigung",VLOOKUP(T21,'Ausfüllen_Kalkulationsdaten UR'!$A$27:$E$39,3,FALSE))</f>
        <v>5x/Woche</v>
      </c>
      <c r="X21" s="36">
        <f>IF(T21=0,"0",VLOOKUP(T21,'Ausfüllen_Kalkulationsdaten UR'!$A$27:$E$39,4,FALSE))</f>
        <v>251.01</v>
      </c>
      <c r="Y21" s="51">
        <f>IF(T21=0,0,VLOOKUP(K21,'Ausfüllen_Kalkulationsdaten UR'!$A$10:$E$18,5,FALSE))</f>
        <v>0</v>
      </c>
      <c r="Z21" s="37">
        <f>ROUND(AC21/'Ausfüllen_Kalkulationsdaten UR'!$E$6,2)</f>
        <v>0</v>
      </c>
      <c r="AA21" s="37">
        <f>Z21*'Ausfüllen_Kalkulationsdaten UR'!$E$5</f>
        <v>0</v>
      </c>
      <c r="AB21" s="38">
        <f t="shared" si="1"/>
        <v>0</v>
      </c>
      <c r="AC21" s="38">
        <f t="shared" si="2"/>
        <v>0</v>
      </c>
      <c r="AD21" s="49">
        <f>'Ausfüllen_Kalkulationsdaten UR'!$D$21</f>
        <v>0</v>
      </c>
      <c r="AE21" s="39">
        <f t="shared" si="3"/>
        <v>0</v>
      </c>
      <c r="AF21" s="39">
        <f t="shared" si="4"/>
        <v>0</v>
      </c>
      <c r="AG21" s="39">
        <f>AE21/'Ausfüllen_Kalkulationsdaten UR'!$E$6</f>
        <v>0</v>
      </c>
      <c r="AH21" s="19"/>
    </row>
    <row r="22" spans="1:34" s="2" customFormat="1" x14ac:dyDescent="0.2">
      <c r="A22" s="46">
        <v>11</v>
      </c>
      <c r="B22" s="227" t="s">
        <v>236</v>
      </c>
      <c r="C22" s="227" t="s">
        <v>237</v>
      </c>
      <c r="D22" s="227"/>
      <c r="E22" s="228" t="s">
        <v>266</v>
      </c>
      <c r="F22" s="229" t="s">
        <v>38</v>
      </c>
      <c r="G22" s="230" t="s">
        <v>267</v>
      </c>
      <c r="H22" s="230" t="s">
        <v>240</v>
      </c>
      <c r="I22" s="231" t="s">
        <v>241</v>
      </c>
      <c r="J22" s="231" t="s">
        <v>242</v>
      </c>
      <c r="K22" s="230" t="s">
        <v>201</v>
      </c>
      <c r="L22" s="230" t="s">
        <v>257</v>
      </c>
      <c r="M22" s="232">
        <v>4.26</v>
      </c>
      <c r="N22" s="224"/>
      <c r="O22" s="224"/>
      <c r="P22" s="47"/>
      <c r="Q22" s="47"/>
      <c r="R22" s="47"/>
      <c r="S22" s="48"/>
      <c r="T22" s="32">
        <f>IF(H22="Ja",VLOOKUP(K22,'Ausfüllen_Kalkulationsdaten UR'!$A$10:$E$18,4),0)</f>
        <v>5</v>
      </c>
      <c r="U22" s="33">
        <f>V22/'Ausfüllen_Kalkulationsdaten UR'!$E$6</f>
        <v>4.26</v>
      </c>
      <c r="V22" s="34">
        <f t="shared" si="0"/>
        <v>1069.3026</v>
      </c>
      <c r="W22" s="35" t="str">
        <f>IF(T22=0,"keine Reinigung",VLOOKUP(T22,'Ausfüllen_Kalkulationsdaten UR'!$A$27:$E$39,3,FALSE))</f>
        <v>5x/Woche</v>
      </c>
      <c r="X22" s="36">
        <f>IF(T22=0,"0",VLOOKUP(T22,'Ausfüllen_Kalkulationsdaten UR'!$A$27:$E$39,4,FALSE))</f>
        <v>251.01</v>
      </c>
      <c r="Y22" s="51">
        <f>IF(T22=0,0,VLOOKUP(K22,'Ausfüllen_Kalkulationsdaten UR'!$A$10:$E$18,5,FALSE))</f>
        <v>0</v>
      </c>
      <c r="Z22" s="37">
        <f>ROUND(AC22/'Ausfüllen_Kalkulationsdaten UR'!$E$6,2)</f>
        <v>0</v>
      </c>
      <c r="AA22" s="37">
        <f>Z22*'Ausfüllen_Kalkulationsdaten UR'!$E$5</f>
        <v>0</v>
      </c>
      <c r="AB22" s="38">
        <f t="shared" si="1"/>
        <v>0</v>
      </c>
      <c r="AC22" s="38">
        <f t="shared" si="2"/>
        <v>0</v>
      </c>
      <c r="AD22" s="49">
        <f>'Ausfüllen_Kalkulationsdaten UR'!$D$21</f>
        <v>0</v>
      </c>
      <c r="AE22" s="39">
        <f t="shared" si="3"/>
        <v>0</v>
      </c>
      <c r="AF22" s="39">
        <f t="shared" si="4"/>
        <v>0</v>
      </c>
      <c r="AG22" s="39">
        <f>AE22/'Ausfüllen_Kalkulationsdaten UR'!$E$6</f>
        <v>0</v>
      </c>
      <c r="AH22" s="19"/>
    </row>
    <row r="23" spans="1:34" s="2" customFormat="1" x14ac:dyDescent="0.2">
      <c r="A23" s="46">
        <v>12</v>
      </c>
      <c r="B23" s="227" t="s">
        <v>236</v>
      </c>
      <c r="C23" s="227" t="s">
        <v>237</v>
      </c>
      <c r="D23" s="227"/>
      <c r="E23" s="228" t="s">
        <v>268</v>
      </c>
      <c r="F23" s="229" t="s">
        <v>38</v>
      </c>
      <c r="G23" s="230" t="s">
        <v>269</v>
      </c>
      <c r="H23" s="230" t="s">
        <v>240</v>
      </c>
      <c r="I23" s="231" t="s">
        <v>241</v>
      </c>
      <c r="J23" s="231" t="s">
        <v>242</v>
      </c>
      <c r="K23" s="230" t="s">
        <v>201</v>
      </c>
      <c r="L23" s="230" t="s">
        <v>257</v>
      </c>
      <c r="M23" s="232">
        <v>4.4800000000000004</v>
      </c>
      <c r="N23" s="224"/>
      <c r="O23" s="224"/>
      <c r="P23" s="47"/>
      <c r="Q23" s="47"/>
      <c r="R23" s="47"/>
      <c r="S23" s="48"/>
      <c r="T23" s="32">
        <f>IF(H23="Ja",VLOOKUP(K23,'Ausfüllen_Kalkulationsdaten UR'!$A$10:$E$18,4),0)</f>
        <v>5</v>
      </c>
      <c r="U23" s="33">
        <f>V23/'Ausfüllen_Kalkulationsdaten UR'!$E$6</f>
        <v>4.4800000000000004</v>
      </c>
      <c r="V23" s="34">
        <f t="shared" si="0"/>
        <v>1124.5248000000001</v>
      </c>
      <c r="W23" s="35" t="str">
        <f>IF(T23=0,"keine Reinigung",VLOOKUP(T23,'Ausfüllen_Kalkulationsdaten UR'!$A$27:$E$39,3,FALSE))</f>
        <v>5x/Woche</v>
      </c>
      <c r="X23" s="36">
        <f>IF(T23=0,"0",VLOOKUP(T23,'Ausfüllen_Kalkulationsdaten UR'!$A$27:$E$39,4,FALSE))</f>
        <v>251.01</v>
      </c>
      <c r="Y23" s="51">
        <f>IF(T23=0,0,VLOOKUP(K23,'Ausfüllen_Kalkulationsdaten UR'!$A$10:$E$18,5,FALSE))</f>
        <v>0</v>
      </c>
      <c r="Z23" s="37">
        <f>ROUND(AC23/'Ausfüllen_Kalkulationsdaten UR'!$E$6,2)</f>
        <v>0</v>
      </c>
      <c r="AA23" s="37">
        <f>Z23*'Ausfüllen_Kalkulationsdaten UR'!$E$5</f>
        <v>0</v>
      </c>
      <c r="AB23" s="38">
        <f t="shared" si="1"/>
        <v>0</v>
      </c>
      <c r="AC23" s="38">
        <f t="shared" si="2"/>
        <v>0</v>
      </c>
      <c r="AD23" s="49">
        <f>'Ausfüllen_Kalkulationsdaten UR'!$D$21</f>
        <v>0</v>
      </c>
      <c r="AE23" s="39">
        <f t="shared" si="3"/>
        <v>0</v>
      </c>
      <c r="AF23" s="39">
        <f t="shared" si="4"/>
        <v>0</v>
      </c>
      <c r="AG23" s="39">
        <f>AE23/'Ausfüllen_Kalkulationsdaten UR'!$E$6</f>
        <v>0</v>
      </c>
      <c r="AH23" s="19"/>
    </row>
    <row r="24" spans="1:34" s="2" customFormat="1" x14ac:dyDescent="0.2">
      <c r="A24" s="46">
        <v>13</v>
      </c>
      <c r="B24" s="227" t="s">
        <v>236</v>
      </c>
      <c r="C24" s="227" t="s">
        <v>237</v>
      </c>
      <c r="D24" s="227"/>
      <c r="E24" s="228" t="s">
        <v>270</v>
      </c>
      <c r="F24" s="229" t="s">
        <v>38</v>
      </c>
      <c r="G24" s="230" t="s">
        <v>271</v>
      </c>
      <c r="H24" s="230" t="s">
        <v>240</v>
      </c>
      <c r="I24" s="231" t="s">
        <v>241</v>
      </c>
      <c r="J24" s="231" t="s">
        <v>242</v>
      </c>
      <c r="K24" s="230" t="s">
        <v>5</v>
      </c>
      <c r="L24" s="230" t="s">
        <v>257</v>
      </c>
      <c r="M24" s="232">
        <v>6.56</v>
      </c>
      <c r="N24" s="224"/>
      <c r="O24" s="224"/>
      <c r="P24" s="47"/>
      <c r="Q24" s="47"/>
      <c r="R24" s="47"/>
      <c r="S24" s="48"/>
      <c r="T24" s="32">
        <f>IF(H24="Ja",VLOOKUP(K24,'Ausfüllen_Kalkulationsdaten UR'!$A$10:$E$18,4),0)</f>
        <v>0.25</v>
      </c>
      <c r="U24" s="33">
        <f>V24/'Ausfüllen_Kalkulationsdaten UR'!$E$6</f>
        <v>0.31361300346599735</v>
      </c>
      <c r="V24" s="34">
        <f t="shared" si="0"/>
        <v>78.72</v>
      </c>
      <c r="W24" s="35" t="str">
        <f>IF(T24=0,"keine Reinigung",VLOOKUP(T24,'Ausfüllen_Kalkulationsdaten UR'!$A$27:$E$39,3,FALSE))</f>
        <v>1x/monat</v>
      </c>
      <c r="X24" s="36">
        <f>IF(T24=0,"0",VLOOKUP(T24,'Ausfüllen_Kalkulationsdaten UR'!$A$27:$E$39,4,FALSE))</f>
        <v>12</v>
      </c>
      <c r="Y24" s="51">
        <f>IF(T24=0,0,VLOOKUP(K24,'Ausfüllen_Kalkulationsdaten UR'!$A$10:$E$18,5,FALSE))</f>
        <v>0</v>
      </c>
      <c r="Z24" s="37">
        <f>ROUND(AC24/'Ausfüllen_Kalkulationsdaten UR'!$E$6,2)</f>
        <v>0</v>
      </c>
      <c r="AA24" s="37">
        <f>Z24*'Ausfüllen_Kalkulationsdaten UR'!$E$5</f>
        <v>0</v>
      </c>
      <c r="AB24" s="38">
        <f t="shared" si="1"/>
        <v>0</v>
      </c>
      <c r="AC24" s="38">
        <f t="shared" si="2"/>
        <v>0</v>
      </c>
      <c r="AD24" s="49">
        <f>'Ausfüllen_Kalkulationsdaten UR'!$D$21</f>
        <v>0</v>
      </c>
      <c r="AE24" s="39">
        <f t="shared" si="3"/>
        <v>0</v>
      </c>
      <c r="AF24" s="39">
        <f t="shared" si="4"/>
        <v>0</v>
      </c>
      <c r="AG24" s="39">
        <f>AE24/'Ausfüllen_Kalkulationsdaten UR'!$E$6</f>
        <v>0</v>
      </c>
      <c r="AH24" s="19"/>
    </row>
    <row r="25" spans="1:34" s="2" customFormat="1" x14ac:dyDescent="0.2">
      <c r="A25" s="46">
        <v>14</v>
      </c>
      <c r="B25" s="227" t="s">
        <v>236</v>
      </c>
      <c r="C25" s="227" t="s">
        <v>237</v>
      </c>
      <c r="D25" s="227"/>
      <c r="E25" s="228" t="s">
        <v>272</v>
      </c>
      <c r="F25" s="229" t="s">
        <v>38</v>
      </c>
      <c r="G25" s="230" t="s">
        <v>273</v>
      </c>
      <c r="H25" s="230" t="s">
        <v>240</v>
      </c>
      <c r="I25" s="231" t="s">
        <v>241</v>
      </c>
      <c r="J25" s="231" t="s">
        <v>242</v>
      </c>
      <c r="K25" s="230" t="s">
        <v>201</v>
      </c>
      <c r="L25" s="230" t="s">
        <v>257</v>
      </c>
      <c r="M25" s="232">
        <v>7.66</v>
      </c>
      <c r="N25" s="224"/>
      <c r="O25" s="224"/>
      <c r="P25" s="47"/>
      <c r="Q25" s="47"/>
      <c r="R25" s="47"/>
      <c r="S25" s="48"/>
      <c r="T25" s="32">
        <f>IF(H25="Ja",VLOOKUP(K25,'Ausfüllen_Kalkulationsdaten UR'!$A$10:$E$18,4),0)</f>
        <v>5</v>
      </c>
      <c r="U25" s="33">
        <f>V25/'Ausfüllen_Kalkulationsdaten UR'!$E$6</f>
        <v>7.66</v>
      </c>
      <c r="V25" s="34">
        <f t="shared" si="0"/>
        <v>1922.7366</v>
      </c>
      <c r="W25" s="35" t="str">
        <f>IF(T25=0,"keine Reinigung",VLOOKUP(T25,'Ausfüllen_Kalkulationsdaten UR'!$A$27:$E$39,3,FALSE))</f>
        <v>5x/Woche</v>
      </c>
      <c r="X25" s="36">
        <f>IF(T25=0,"0",VLOOKUP(T25,'Ausfüllen_Kalkulationsdaten UR'!$A$27:$E$39,4,FALSE))</f>
        <v>251.01</v>
      </c>
      <c r="Y25" s="51">
        <f>IF(T25=0,0,VLOOKUP(K25,'Ausfüllen_Kalkulationsdaten UR'!$A$10:$E$18,5,FALSE))</f>
        <v>0</v>
      </c>
      <c r="Z25" s="37">
        <f>ROUND(AC25/'Ausfüllen_Kalkulationsdaten UR'!$E$6,2)</f>
        <v>0</v>
      </c>
      <c r="AA25" s="37">
        <f>Z25*'Ausfüllen_Kalkulationsdaten UR'!$E$5</f>
        <v>0</v>
      </c>
      <c r="AB25" s="38">
        <f t="shared" si="1"/>
        <v>0</v>
      </c>
      <c r="AC25" s="38">
        <f t="shared" si="2"/>
        <v>0</v>
      </c>
      <c r="AD25" s="49">
        <f>'Ausfüllen_Kalkulationsdaten UR'!$D$21</f>
        <v>0</v>
      </c>
      <c r="AE25" s="39">
        <f t="shared" si="3"/>
        <v>0</v>
      </c>
      <c r="AF25" s="39">
        <f t="shared" si="4"/>
        <v>0</v>
      </c>
      <c r="AG25" s="39">
        <f>AE25/'Ausfüllen_Kalkulationsdaten UR'!$E$6</f>
        <v>0</v>
      </c>
      <c r="AH25" s="19"/>
    </row>
    <row r="26" spans="1:34" s="2" customFormat="1" x14ac:dyDescent="0.2">
      <c r="A26" s="46">
        <v>15</v>
      </c>
      <c r="B26" s="227" t="s">
        <v>236</v>
      </c>
      <c r="C26" s="227" t="s">
        <v>237</v>
      </c>
      <c r="D26" s="227"/>
      <c r="E26" s="228" t="s">
        <v>274</v>
      </c>
      <c r="F26" s="229" t="s">
        <v>38</v>
      </c>
      <c r="G26" s="230" t="s">
        <v>275</v>
      </c>
      <c r="H26" s="230" t="s">
        <v>240</v>
      </c>
      <c r="I26" s="231" t="s">
        <v>241</v>
      </c>
      <c r="J26" s="231" t="s">
        <v>242</v>
      </c>
      <c r="K26" s="230" t="s">
        <v>198</v>
      </c>
      <c r="L26" s="230" t="s">
        <v>249</v>
      </c>
      <c r="M26" s="232">
        <v>66.989999999999995</v>
      </c>
      <c r="N26" s="224"/>
      <c r="O26" s="224"/>
      <c r="P26" s="47"/>
      <c r="Q26" s="47"/>
      <c r="R26" s="47"/>
      <c r="S26" s="48"/>
      <c r="T26" s="32">
        <f>IF(H26="Ja",VLOOKUP(K26,'Ausfüllen_Kalkulationsdaten UR'!$A$10:$E$18,4),0)</f>
        <v>5</v>
      </c>
      <c r="U26" s="33">
        <f>V26/'Ausfüllen_Kalkulationsdaten UR'!$E$6</f>
        <v>66.989999999999995</v>
      </c>
      <c r="V26" s="34">
        <f t="shared" si="0"/>
        <v>16815.159899999999</v>
      </c>
      <c r="W26" s="35" t="str">
        <f>IF(T26=0,"keine Reinigung",VLOOKUP(T26,'Ausfüllen_Kalkulationsdaten UR'!$A$27:$E$39,3,FALSE))</f>
        <v>5x/Woche</v>
      </c>
      <c r="X26" s="36">
        <f>IF(T26=0,"0",VLOOKUP(T26,'Ausfüllen_Kalkulationsdaten UR'!$A$27:$E$39,4,FALSE))</f>
        <v>251.01</v>
      </c>
      <c r="Y26" s="51">
        <f>IF(T26=0,0,VLOOKUP(K26,'Ausfüllen_Kalkulationsdaten UR'!$A$10:$E$18,5,FALSE))</f>
        <v>0</v>
      </c>
      <c r="Z26" s="37">
        <f>ROUND(AC26/'Ausfüllen_Kalkulationsdaten UR'!$E$6,2)</f>
        <v>0</v>
      </c>
      <c r="AA26" s="37">
        <f>Z26*'Ausfüllen_Kalkulationsdaten UR'!$E$5</f>
        <v>0</v>
      </c>
      <c r="AB26" s="38">
        <f t="shared" si="1"/>
        <v>0</v>
      </c>
      <c r="AC26" s="38">
        <f t="shared" si="2"/>
        <v>0</v>
      </c>
      <c r="AD26" s="49">
        <f>'Ausfüllen_Kalkulationsdaten UR'!$D$21</f>
        <v>0</v>
      </c>
      <c r="AE26" s="39">
        <f t="shared" si="3"/>
        <v>0</v>
      </c>
      <c r="AF26" s="39">
        <f t="shared" si="4"/>
        <v>0</v>
      </c>
      <c r="AG26" s="39">
        <f>AE26/'Ausfüllen_Kalkulationsdaten UR'!$E$6</f>
        <v>0</v>
      </c>
      <c r="AH26" s="19"/>
    </row>
    <row r="27" spans="1:34" s="2" customFormat="1" x14ac:dyDescent="0.2">
      <c r="A27" s="46">
        <v>16</v>
      </c>
      <c r="B27" s="227" t="s">
        <v>236</v>
      </c>
      <c r="C27" s="227" t="s">
        <v>237</v>
      </c>
      <c r="D27" s="227"/>
      <c r="E27" s="228" t="s">
        <v>276</v>
      </c>
      <c r="F27" s="229" t="s">
        <v>38</v>
      </c>
      <c r="G27" s="230" t="s">
        <v>277</v>
      </c>
      <c r="H27" s="230" t="s">
        <v>240</v>
      </c>
      <c r="I27" s="231" t="s">
        <v>241</v>
      </c>
      <c r="J27" s="231" t="s">
        <v>242</v>
      </c>
      <c r="K27" s="230" t="s">
        <v>198</v>
      </c>
      <c r="L27" s="230" t="s">
        <v>249</v>
      </c>
      <c r="M27" s="232">
        <v>97.56</v>
      </c>
      <c r="N27" s="224"/>
      <c r="O27" s="224"/>
      <c r="P27" s="47"/>
      <c r="Q27" s="47"/>
      <c r="R27" s="47"/>
      <c r="S27" s="48"/>
      <c r="T27" s="32">
        <f>IF(H27="Ja",VLOOKUP(K27,'Ausfüllen_Kalkulationsdaten UR'!$A$10:$E$18,4),0)</f>
        <v>5</v>
      </c>
      <c r="U27" s="33">
        <f>V27/'Ausfüllen_Kalkulationsdaten UR'!$E$6</f>
        <v>97.56</v>
      </c>
      <c r="V27" s="34">
        <f t="shared" si="0"/>
        <v>24488.535599999999</v>
      </c>
      <c r="W27" s="35" t="str">
        <f>IF(T27=0,"keine Reinigung",VLOOKUP(T27,'Ausfüllen_Kalkulationsdaten UR'!$A$27:$E$39,3,FALSE))</f>
        <v>5x/Woche</v>
      </c>
      <c r="X27" s="36">
        <f>IF(T27=0,"0",VLOOKUP(T27,'Ausfüllen_Kalkulationsdaten UR'!$A$27:$E$39,4,FALSE))</f>
        <v>251.01</v>
      </c>
      <c r="Y27" s="51">
        <f>IF(T27=0,0,VLOOKUP(K27,'Ausfüllen_Kalkulationsdaten UR'!$A$10:$E$18,5,FALSE))</f>
        <v>0</v>
      </c>
      <c r="Z27" s="37">
        <f>ROUND(AC27/'Ausfüllen_Kalkulationsdaten UR'!$E$6,2)</f>
        <v>0</v>
      </c>
      <c r="AA27" s="37">
        <f>Z27*'Ausfüllen_Kalkulationsdaten UR'!$E$5</f>
        <v>0</v>
      </c>
      <c r="AB27" s="38">
        <f t="shared" si="1"/>
        <v>0</v>
      </c>
      <c r="AC27" s="38">
        <f t="shared" si="2"/>
        <v>0</v>
      </c>
      <c r="AD27" s="49">
        <f>'Ausfüllen_Kalkulationsdaten UR'!$D$21</f>
        <v>0</v>
      </c>
      <c r="AE27" s="39">
        <f t="shared" si="3"/>
        <v>0</v>
      </c>
      <c r="AF27" s="39">
        <f t="shared" si="4"/>
        <v>0</v>
      </c>
      <c r="AG27" s="39">
        <f>AE27/'Ausfüllen_Kalkulationsdaten UR'!$E$6</f>
        <v>0</v>
      </c>
      <c r="AH27" s="19"/>
    </row>
    <row r="28" spans="1:34" s="2" customFormat="1" x14ac:dyDescent="0.2">
      <c r="A28" s="46">
        <v>17</v>
      </c>
      <c r="B28" s="227" t="s">
        <v>236</v>
      </c>
      <c r="C28" s="227" t="s">
        <v>237</v>
      </c>
      <c r="D28" s="227"/>
      <c r="E28" s="228" t="s">
        <v>278</v>
      </c>
      <c r="F28" s="229" t="s">
        <v>38</v>
      </c>
      <c r="G28" s="230" t="s">
        <v>279</v>
      </c>
      <c r="H28" s="230" t="s">
        <v>240</v>
      </c>
      <c r="I28" s="231" t="s">
        <v>241</v>
      </c>
      <c r="J28" s="231" t="s">
        <v>242</v>
      </c>
      <c r="K28" s="230" t="s">
        <v>5</v>
      </c>
      <c r="L28" s="230" t="s">
        <v>249</v>
      </c>
      <c r="M28" s="232">
        <v>10.16</v>
      </c>
      <c r="N28" s="224"/>
      <c r="O28" s="224"/>
      <c r="P28" s="47"/>
      <c r="Q28" s="47"/>
      <c r="R28" s="47"/>
      <c r="S28" s="48"/>
      <c r="T28" s="32">
        <f>IF(H28="Ja",VLOOKUP(K28,'Ausfüllen_Kalkulationsdaten UR'!$A$10:$E$18,4),0)</f>
        <v>0.25</v>
      </c>
      <c r="U28" s="33">
        <f>V28/'Ausfüllen_Kalkulationsdaten UR'!$E$6</f>
        <v>0.48571770049002033</v>
      </c>
      <c r="V28" s="34">
        <f t="shared" si="0"/>
        <v>121.92</v>
      </c>
      <c r="W28" s="35" t="str">
        <f>IF(T28=0,"keine Reinigung",VLOOKUP(T28,'Ausfüllen_Kalkulationsdaten UR'!$A$27:$E$39,3,FALSE))</f>
        <v>1x/monat</v>
      </c>
      <c r="X28" s="36">
        <f>IF(T28=0,"0",VLOOKUP(T28,'Ausfüllen_Kalkulationsdaten UR'!$A$27:$E$39,4,FALSE))</f>
        <v>12</v>
      </c>
      <c r="Y28" s="51">
        <f>IF(T28=0,0,VLOOKUP(K28,'Ausfüllen_Kalkulationsdaten UR'!$A$10:$E$18,5,FALSE))</f>
        <v>0</v>
      </c>
      <c r="Z28" s="37">
        <f>ROUND(AC28/'Ausfüllen_Kalkulationsdaten UR'!$E$6,2)</f>
        <v>0</v>
      </c>
      <c r="AA28" s="37">
        <f>Z28*'Ausfüllen_Kalkulationsdaten UR'!$E$5</f>
        <v>0</v>
      </c>
      <c r="AB28" s="38">
        <f t="shared" si="1"/>
        <v>0</v>
      </c>
      <c r="AC28" s="38">
        <f t="shared" si="2"/>
        <v>0</v>
      </c>
      <c r="AD28" s="49">
        <f>'Ausfüllen_Kalkulationsdaten UR'!$D$21</f>
        <v>0</v>
      </c>
      <c r="AE28" s="39">
        <f t="shared" si="3"/>
        <v>0</v>
      </c>
      <c r="AF28" s="39">
        <f t="shared" si="4"/>
        <v>0</v>
      </c>
      <c r="AG28" s="39">
        <f>AE28/'Ausfüllen_Kalkulationsdaten UR'!$E$6</f>
        <v>0</v>
      </c>
      <c r="AH28" s="19"/>
    </row>
    <row r="29" spans="1:34" s="2" customFormat="1" x14ac:dyDescent="0.2">
      <c r="A29" s="46">
        <v>18</v>
      </c>
      <c r="B29" s="227" t="s">
        <v>236</v>
      </c>
      <c r="C29" s="227" t="s">
        <v>237</v>
      </c>
      <c r="D29" s="227"/>
      <c r="E29" s="228" t="s">
        <v>280</v>
      </c>
      <c r="F29" s="229" t="s">
        <v>38</v>
      </c>
      <c r="G29" s="230" t="s">
        <v>281</v>
      </c>
      <c r="H29" s="230" t="s">
        <v>240</v>
      </c>
      <c r="I29" s="231" t="s">
        <v>241</v>
      </c>
      <c r="J29" s="231" t="s">
        <v>242</v>
      </c>
      <c r="K29" s="230" t="s">
        <v>202</v>
      </c>
      <c r="L29" s="230" t="s">
        <v>249</v>
      </c>
      <c r="M29" s="232">
        <v>10.56</v>
      </c>
      <c r="N29" s="224"/>
      <c r="O29" s="224"/>
      <c r="P29" s="47"/>
      <c r="Q29" s="47"/>
      <c r="R29" s="47"/>
      <c r="S29" s="48"/>
      <c r="T29" s="32">
        <f>IF(H29="Ja",VLOOKUP(K29,'Ausfüllen_Kalkulationsdaten UR'!$A$10:$E$18,4),0)</f>
        <v>5</v>
      </c>
      <c r="U29" s="33">
        <f>V29/'Ausfüllen_Kalkulationsdaten UR'!$E$6</f>
        <v>10.56</v>
      </c>
      <c r="V29" s="34">
        <f t="shared" si="0"/>
        <v>2650.6655999999998</v>
      </c>
      <c r="W29" s="35" t="str">
        <f>IF(T29=0,"keine Reinigung",VLOOKUP(T29,'Ausfüllen_Kalkulationsdaten UR'!$A$27:$E$39,3,FALSE))</f>
        <v>5x/Woche</v>
      </c>
      <c r="X29" s="36">
        <f>IF(T29=0,"0",VLOOKUP(T29,'Ausfüllen_Kalkulationsdaten UR'!$A$27:$E$39,4,FALSE))</f>
        <v>251.01</v>
      </c>
      <c r="Y29" s="51">
        <f>IF(T29=0,0,VLOOKUP(K29,'Ausfüllen_Kalkulationsdaten UR'!$A$10:$E$18,5,FALSE))</f>
        <v>0</v>
      </c>
      <c r="Z29" s="37">
        <f>ROUND(AC29/'Ausfüllen_Kalkulationsdaten UR'!$E$6,2)</f>
        <v>0</v>
      </c>
      <c r="AA29" s="37">
        <f>Z29*'Ausfüllen_Kalkulationsdaten UR'!$E$5</f>
        <v>0</v>
      </c>
      <c r="AB29" s="38">
        <f t="shared" si="1"/>
        <v>0</v>
      </c>
      <c r="AC29" s="38">
        <f t="shared" si="2"/>
        <v>0</v>
      </c>
      <c r="AD29" s="49">
        <f>'Ausfüllen_Kalkulationsdaten UR'!$D$21</f>
        <v>0</v>
      </c>
      <c r="AE29" s="39">
        <f t="shared" si="3"/>
        <v>0</v>
      </c>
      <c r="AF29" s="39">
        <f t="shared" si="4"/>
        <v>0</v>
      </c>
      <c r="AG29" s="39">
        <f>AE29/'Ausfüllen_Kalkulationsdaten UR'!$E$6</f>
        <v>0</v>
      </c>
      <c r="AH29" s="19"/>
    </row>
    <row r="30" spans="1:34" s="2" customFormat="1" x14ac:dyDescent="0.2">
      <c r="A30" s="46">
        <v>19</v>
      </c>
      <c r="B30" s="227" t="s">
        <v>236</v>
      </c>
      <c r="C30" s="227" t="s">
        <v>237</v>
      </c>
      <c r="D30" s="227"/>
      <c r="E30" s="228" t="s">
        <v>282</v>
      </c>
      <c r="F30" s="229" t="s">
        <v>283</v>
      </c>
      <c r="G30" s="230" t="s">
        <v>284</v>
      </c>
      <c r="H30" s="230" t="s">
        <v>240</v>
      </c>
      <c r="I30" s="231" t="s">
        <v>241</v>
      </c>
      <c r="J30" s="231" t="s">
        <v>242</v>
      </c>
      <c r="K30" s="230" t="s">
        <v>200</v>
      </c>
      <c r="L30" s="230" t="s">
        <v>249</v>
      </c>
      <c r="M30" s="232">
        <v>25.52</v>
      </c>
      <c r="N30" s="224"/>
      <c r="O30" s="224"/>
      <c r="P30" s="47"/>
      <c r="Q30" s="47"/>
      <c r="R30" s="47"/>
      <c r="S30" s="48"/>
      <c r="T30" s="32">
        <f>IF(H30="Ja",VLOOKUP(K30,'Ausfüllen_Kalkulationsdaten UR'!$A$10:$E$18,4),0)</f>
        <v>5</v>
      </c>
      <c r="U30" s="33">
        <f>V30/'Ausfüllen_Kalkulationsdaten UR'!$E$6</f>
        <v>25.52</v>
      </c>
      <c r="V30" s="34">
        <f t="shared" si="0"/>
        <v>6405.7752</v>
      </c>
      <c r="W30" s="35" t="str">
        <f>IF(T30=0,"keine Reinigung",VLOOKUP(T30,'Ausfüllen_Kalkulationsdaten UR'!$A$27:$E$39,3,FALSE))</f>
        <v>5x/Woche</v>
      </c>
      <c r="X30" s="36">
        <f>IF(T30=0,"0",VLOOKUP(T30,'Ausfüllen_Kalkulationsdaten UR'!$A$27:$E$39,4,FALSE))</f>
        <v>251.01</v>
      </c>
      <c r="Y30" s="51">
        <f>IF(T30=0,0,VLOOKUP(K30,'Ausfüllen_Kalkulationsdaten UR'!$A$10:$E$18,5,FALSE))</f>
        <v>0</v>
      </c>
      <c r="Z30" s="37">
        <f>ROUND(AC30/'Ausfüllen_Kalkulationsdaten UR'!$E$6,2)</f>
        <v>0</v>
      </c>
      <c r="AA30" s="37">
        <f>Z30*'Ausfüllen_Kalkulationsdaten UR'!$E$5</f>
        <v>0</v>
      </c>
      <c r="AB30" s="38">
        <f t="shared" si="1"/>
        <v>0</v>
      </c>
      <c r="AC30" s="38">
        <f t="shared" si="2"/>
        <v>0</v>
      </c>
      <c r="AD30" s="49">
        <f>'Ausfüllen_Kalkulationsdaten UR'!$D$21</f>
        <v>0</v>
      </c>
      <c r="AE30" s="39">
        <f t="shared" si="3"/>
        <v>0</v>
      </c>
      <c r="AF30" s="39">
        <f t="shared" si="4"/>
        <v>0</v>
      </c>
      <c r="AG30" s="39">
        <f>AE30/'Ausfüllen_Kalkulationsdaten UR'!$E$6</f>
        <v>0</v>
      </c>
      <c r="AH30" s="19"/>
    </row>
    <row r="31" spans="1:34" s="2" customFormat="1" x14ac:dyDescent="0.2">
      <c r="A31" s="46">
        <v>20</v>
      </c>
      <c r="B31" s="227" t="s">
        <v>236</v>
      </c>
      <c r="C31" s="227" t="s">
        <v>237</v>
      </c>
      <c r="D31" s="227"/>
      <c r="E31" s="228" t="s">
        <v>285</v>
      </c>
      <c r="F31" s="229"/>
      <c r="G31" s="230" t="s">
        <v>279</v>
      </c>
      <c r="H31" s="230" t="s">
        <v>240</v>
      </c>
      <c r="I31" s="231" t="s">
        <v>241</v>
      </c>
      <c r="J31" s="231" t="s">
        <v>242</v>
      </c>
      <c r="K31" s="230" t="s">
        <v>5</v>
      </c>
      <c r="L31" s="230" t="s">
        <v>249</v>
      </c>
      <c r="M31" s="232">
        <v>10.84</v>
      </c>
      <c r="N31" s="224"/>
      <c r="O31" s="224"/>
      <c r="P31" s="47"/>
      <c r="Q31" s="47"/>
      <c r="R31" s="47"/>
      <c r="S31" s="48"/>
      <c r="T31" s="32">
        <f>IF(H31="Ja",VLOOKUP(K31,'Ausfüllen_Kalkulationsdaten UR'!$A$10:$E$18,4),0)</f>
        <v>0.25</v>
      </c>
      <c r="U31" s="33">
        <f>V31/'Ausfüllen_Kalkulationsdaten UR'!$E$6</f>
        <v>0.5182263654834468</v>
      </c>
      <c r="V31" s="34">
        <f t="shared" si="0"/>
        <v>130.07999999999998</v>
      </c>
      <c r="W31" s="35" t="str">
        <f>IF(T31=0,"keine Reinigung",VLOOKUP(T31,'Ausfüllen_Kalkulationsdaten UR'!$A$27:$E$39,3,FALSE))</f>
        <v>1x/monat</v>
      </c>
      <c r="X31" s="36">
        <f>IF(T31=0,"0",VLOOKUP(T31,'Ausfüllen_Kalkulationsdaten UR'!$A$27:$E$39,4,FALSE))</f>
        <v>12</v>
      </c>
      <c r="Y31" s="51">
        <f>IF(T31=0,0,VLOOKUP(K31,'Ausfüllen_Kalkulationsdaten UR'!$A$10:$E$18,5,FALSE))</f>
        <v>0</v>
      </c>
      <c r="Z31" s="37">
        <f>ROUND(AC31/'Ausfüllen_Kalkulationsdaten UR'!$E$6,2)</f>
        <v>0</v>
      </c>
      <c r="AA31" s="37">
        <f>Z31*'Ausfüllen_Kalkulationsdaten UR'!$E$5</f>
        <v>0</v>
      </c>
      <c r="AB31" s="38">
        <f t="shared" si="1"/>
        <v>0</v>
      </c>
      <c r="AC31" s="38">
        <f t="shared" si="2"/>
        <v>0</v>
      </c>
      <c r="AD31" s="49">
        <f>'Ausfüllen_Kalkulationsdaten UR'!$D$21</f>
        <v>0</v>
      </c>
      <c r="AE31" s="39">
        <f t="shared" si="3"/>
        <v>0</v>
      </c>
      <c r="AF31" s="39">
        <f t="shared" si="4"/>
        <v>0</v>
      </c>
      <c r="AG31" s="39">
        <f>AE31/'Ausfüllen_Kalkulationsdaten UR'!$E$6</f>
        <v>0</v>
      </c>
      <c r="AH31" s="19"/>
    </row>
    <row r="32" spans="1:34" s="2" customFormat="1" x14ac:dyDescent="0.2">
      <c r="A32" s="46">
        <v>21</v>
      </c>
      <c r="B32" s="227" t="s">
        <v>236</v>
      </c>
      <c r="C32" s="227" t="s">
        <v>237</v>
      </c>
      <c r="D32" s="227"/>
      <c r="E32" s="228" t="s">
        <v>286</v>
      </c>
      <c r="F32" s="229"/>
      <c r="G32" s="230" t="s">
        <v>287</v>
      </c>
      <c r="H32" s="230" t="s">
        <v>240</v>
      </c>
      <c r="I32" s="231" t="s">
        <v>241</v>
      </c>
      <c r="J32" s="231" t="s">
        <v>242</v>
      </c>
      <c r="K32" s="230" t="s">
        <v>179</v>
      </c>
      <c r="L32" s="230" t="s">
        <v>249</v>
      </c>
      <c r="M32" s="232">
        <v>20.059999999999999</v>
      </c>
      <c r="N32" s="224"/>
      <c r="O32" s="224"/>
      <c r="P32" s="47"/>
      <c r="Q32" s="47"/>
      <c r="R32" s="47"/>
      <c r="S32" s="48"/>
      <c r="T32" s="32">
        <f>IF(H32="Ja",VLOOKUP(K32,'Ausfüllen_Kalkulationsdaten UR'!$A$10:$E$18,4),0)</f>
        <v>2</v>
      </c>
      <c r="U32" s="33">
        <f>V32/'Ausfüllen_Kalkulationsdaten UR'!$E$6</f>
        <v>8.3345579857376215</v>
      </c>
      <c r="V32" s="34">
        <f t="shared" si="0"/>
        <v>2092.0574000000001</v>
      </c>
      <c r="W32" s="35" t="str">
        <f>IF(T32=0,"keine Reinigung",VLOOKUP(T32,'Ausfüllen_Kalkulationsdaten UR'!$A$27:$E$39,3,FALSE))</f>
        <v>2x/Woche</v>
      </c>
      <c r="X32" s="36">
        <f>IF(T32=0,"0",VLOOKUP(T32,'Ausfüllen_Kalkulationsdaten UR'!$A$27:$E$39,4,FALSE))</f>
        <v>104.29</v>
      </c>
      <c r="Y32" s="51">
        <f>IF(T32=0,0,VLOOKUP(K32,'Ausfüllen_Kalkulationsdaten UR'!$A$10:$E$18,5,FALSE))</f>
        <v>0</v>
      </c>
      <c r="Z32" s="37">
        <f>ROUND(AC32/'Ausfüllen_Kalkulationsdaten UR'!$E$6,2)</f>
        <v>0</v>
      </c>
      <c r="AA32" s="37">
        <f>Z32*'Ausfüllen_Kalkulationsdaten UR'!$E$5</f>
        <v>0</v>
      </c>
      <c r="AB32" s="38">
        <f t="shared" si="1"/>
        <v>0</v>
      </c>
      <c r="AC32" s="38">
        <f t="shared" si="2"/>
        <v>0</v>
      </c>
      <c r="AD32" s="49">
        <f>'Ausfüllen_Kalkulationsdaten UR'!$D$21</f>
        <v>0</v>
      </c>
      <c r="AE32" s="39">
        <f t="shared" si="3"/>
        <v>0</v>
      </c>
      <c r="AF32" s="39">
        <f t="shared" si="4"/>
        <v>0</v>
      </c>
      <c r="AG32" s="39">
        <f>AE32/'Ausfüllen_Kalkulationsdaten UR'!$E$6</f>
        <v>0</v>
      </c>
      <c r="AH32" s="19"/>
    </row>
    <row r="33" spans="1:34" s="2" customFormat="1" x14ac:dyDescent="0.2">
      <c r="A33" s="46">
        <v>22</v>
      </c>
      <c r="B33" s="227" t="s">
        <v>236</v>
      </c>
      <c r="C33" s="227" t="s">
        <v>237</v>
      </c>
      <c r="D33" s="227"/>
      <c r="E33" s="228" t="s">
        <v>288</v>
      </c>
      <c r="F33" s="229"/>
      <c r="G33" s="230" t="s">
        <v>289</v>
      </c>
      <c r="H33" s="230" t="s">
        <v>240</v>
      </c>
      <c r="I33" s="231" t="s">
        <v>241</v>
      </c>
      <c r="J33" s="231" t="s">
        <v>242</v>
      </c>
      <c r="K33" s="230" t="s">
        <v>199</v>
      </c>
      <c r="L33" s="230" t="s">
        <v>290</v>
      </c>
      <c r="M33" s="232">
        <v>11.66</v>
      </c>
      <c r="N33" s="224"/>
      <c r="O33" s="224"/>
      <c r="P33" s="47"/>
      <c r="Q33" s="47"/>
      <c r="R33" s="47"/>
      <c r="S33" s="48"/>
      <c r="T33" s="32">
        <f>IF(H33="Ja",VLOOKUP(K33,'Ausfüllen_Kalkulationsdaten UR'!$A$10:$E$18,4),0)</f>
        <v>5</v>
      </c>
      <c r="U33" s="33">
        <f>V33/'Ausfüllen_Kalkulationsdaten UR'!$E$6</f>
        <v>11.66</v>
      </c>
      <c r="V33" s="34">
        <f t="shared" si="0"/>
        <v>2926.7766000000001</v>
      </c>
      <c r="W33" s="35" t="str">
        <f>IF(T33=0,"keine Reinigung",VLOOKUP(T33,'Ausfüllen_Kalkulationsdaten UR'!$A$27:$E$39,3,FALSE))</f>
        <v>5x/Woche</v>
      </c>
      <c r="X33" s="36">
        <f>IF(T33=0,"0",VLOOKUP(T33,'Ausfüllen_Kalkulationsdaten UR'!$A$27:$E$39,4,FALSE))</f>
        <v>251.01</v>
      </c>
      <c r="Y33" s="51">
        <f>IF(T33=0,0,VLOOKUP(K33,'Ausfüllen_Kalkulationsdaten UR'!$A$10:$E$18,5,FALSE))</f>
        <v>0</v>
      </c>
      <c r="Z33" s="37">
        <f>ROUND(AC33/'Ausfüllen_Kalkulationsdaten UR'!$E$6,2)</f>
        <v>0</v>
      </c>
      <c r="AA33" s="37">
        <f>Z33*'Ausfüllen_Kalkulationsdaten UR'!$E$5</f>
        <v>0</v>
      </c>
      <c r="AB33" s="38">
        <f t="shared" si="1"/>
        <v>0</v>
      </c>
      <c r="AC33" s="38">
        <f t="shared" si="2"/>
        <v>0</v>
      </c>
      <c r="AD33" s="49">
        <f>'Ausfüllen_Kalkulationsdaten UR'!$D$21</f>
        <v>0</v>
      </c>
      <c r="AE33" s="39">
        <f t="shared" si="3"/>
        <v>0</v>
      </c>
      <c r="AF33" s="39">
        <f t="shared" si="4"/>
        <v>0</v>
      </c>
      <c r="AG33" s="39">
        <f>AE33/'Ausfüllen_Kalkulationsdaten UR'!$E$6</f>
        <v>0</v>
      </c>
      <c r="AH33" s="19"/>
    </row>
    <row r="34" spans="1:34" s="2" customFormat="1" x14ac:dyDescent="0.2">
      <c r="A34" s="46">
        <v>23</v>
      </c>
      <c r="B34" s="227" t="s">
        <v>291</v>
      </c>
      <c r="C34" s="227" t="s">
        <v>237</v>
      </c>
      <c r="D34" s="227"/>
      <c r="E34" s="228" t="s">
        <v>292</v>
      </c>
      <c r="F34" s="229" t="s">
        <v>244</v>
      </c>
      <c r="G34" s="230" t="s">
        <v>293</v>
      </c>
      <c r="H34" s="230" t="s">
        <v>240</v>
      </c>
      <c r="I34" s="231" t="s">
        <v>241</v>
      </c>
      <c r="J34" s="231" t="s">
        <v>242</v>
      </c>
      <c r="K34" s="230" t="s">
        <v>200</v>
      </c>
      <c r="L34" s="230" t="s">
        <v>294</v>
      </c>
      <c r="M34" s="232">
        <v>34.049999999999997</v>
      </c>
      <c r="N34" s="224"/>
      <c r="O34" s="224"/>
      <c r="P34" s="47"/>
      <c r="Q34" s="47"/>
      <c r="R34" s="47"/>
      <c r="S34" s="48"/>
      <c r="T34" s="32">
        <f>IF(H34="Ja",VLOOKUP(K34,'Ausfüllen_Kalkulationsdaten UR'!$A$10:$E$18,4),0)</f>
        <v>5</v>
      </c>
      <c r="U34" s="33">
        <f>V34/'Ausfüllen_Kalkulationsdaten UR'!$E$6</f>
        <v>34.049999999999997</v>
      </c>
      <c r="V34" s="34">
        <f t="shared" si="0"/>
        <v>8546.8904999999995</v>
      </c>
      <c r="W34" s="35" t="str">
        <f>IF(T34=0,"keine Reinigung",VLOOKUP(T34,'Ausfüllen_Kalkulationsdaten UR'!$A$27:$E$39,3,FALSE))</f>
        <v>5x/Woche</v>
      </c>
      <c r="X34" s="36">
        <f>IF(T34=0,"0",VLOOKUP(T34,'Ausfüllen_Kalkulationsdaten UR'!$A$27:$E$39,4,FALSE))</f>
        <v>251.01</v>
      </c>
      <c r="Y34" s="51">
        <f>IF(T34=0,0,VLOOKUP(K34,'Ausfüllen_Kalkulationsdaten UR'!$A$10:$E$18,5,FALSE))</f>
        <v>0</v>
      </c>
      <c r="Z34" s="37">
        <f>ROUND(AC34/'Ausfüllen_Kalkulationsdaten UR'!$E$6,2)</f>
        <v>0</v>
      </c>
      <c r="AA34" s="37">
        <f>Z34*'Ausfüllen_Kalkulationsdaten UR'!$E$5</f>
        <v>0</v>
      </c>
      <c r="AB34" s="38">
        <f t="shared" si="1"/>
        <v>0</v>
      </c>
      <c r="AC34" s="38">
        <f t="shared" si="2"/>
        <v>0</v>
      </c>
      <c r="AD34" s="49">
        <f>'Ausfüllen_Kalkulationsdaten UR'!$D$21</f>
        <v>0</v>
      </c>
      <c r="AE34" s="39">
        <f t="shared" si="3"/>
        <v>0</v>
      </c>
      <c r="AF34" s="39">
        <f t="shared" si="4"/>
        <v>0</v>
      </c>
      <c r="AG34" s="39">
        <f>AE34/'Ausfüllen_Kalkulationsdaten UR'!$E$6</f>
        <v>0</v>
      </c>
      <c r="AH34" s="19"/>
    </row>
    <row r="35" spans="1:34" s="2" customFormat="1" x14ac:dyDescent="0.2">
      <c r="A35" s="46">
        <v>24</v>
      </c>
      <c r="B35" s="227" t="s">
        <v>291</v>
      </c>
      <c r="C35" s="227" t="s">
        <v>237</v>
      </c>
      <c r="D35" s="227"/>
      <c r="E35" s="228" t="s">
        <v>295</v>
      </c>
      <c r="F35" s="229" t="s">
        <v>247</v>
      </c>
      <c r="G35" s="230" t="s">
        <v>296</v>
      </c>
      <c r="H35" s="230" t="s">
        <v>240</v>
      </c>
      <c r="I35" s="231" t="s">
        <v>241</v>
      </c>
      <c r="J35" s="231" t="s">
        <v>242</v>
      </c>
      <c r="K35" s="230" t="s">
        <v>200</v>
      </c>
      <c r="L35" s="230" t="s">
        <v>249</v>
      </c>
      <c r="M35" s="232">
        <v>2.56</v>
      </c>
      <c r="N35" s="224"/>
      <c r="O35" s="224"/>
      <c r="P35" s="47"/>
      <c r="Q35" s="47"/>
      <c r="R35" s="47"/>
      <c r="S35" s="48"/>
      <c r="T35" s="32">
        <f>IF(H35="Ja",VLOOKUP(K35,'Ausfüllen_Kalkulationsdaten UR'!$A$10:$E$18,4),0)</f>
        <v>5</v>
      </c>
      <c r="U35" s="33">
        <f>V35/'Ausfüllen_Kalkulationsdaten UR'!$E$6</f>
        <v>2.56</v>
      </c>
      <c r="V35" s="34">
        <f t="shared" si="0"/>
        <v>642.5856</v>
      </c>
      <c r="W35" s="35" t="str">
        <f>IF(T35=0,"keine Reinigung",VLOOKUP(T35,'Ausfüllen_Kalkulationsdaten UR'!$A$27:$E$39,3,FALSE))</f>
        <v>5x/Woche</v>
      </c>
      <c r="X35" s="36">
        <f>IF(T35=0,"0",VLOOKUP(T35,'Ausfüllen_Kalkulationsdaten UR'!$A$27:$E$39,4,FALSE))</f>
        <v>251.01</v>
      </c>
      <c r="Y35" s="51">
        <f>IF(T35=0,0,VLOOKUP(K35,'Ausfüllen_Kalkulationsdaten UR'!$A$10:$E$18,5,FALSE))</f>
        <v>0</v>
      </c>
      <c r="Z35" s="37">
        <f>ROUND(AC35/'Ausfüllen_Kalkulationsdaten UR'!$E$6,2)</f>
        <v>0</v>
      </c>
      <c r="AA35" s="37">
        <f>Z35*'Ausfüllen_Kalkulationsdaten UR'!$E$5</f>
        <v>0</v>
      </c>
      <c r="AB35" s="38">
        <f t="shared" si="1"/>
        <v>0</v>
      </c>
      <c r="AC35" s="38">
        <f t="shared" si="2"/>
        <v>0</v>
      </c>
      <c r="AD35" s="49">
        <f>'Ausfüllen_Kalkulationsdaten UR'!$D$21</f>
        <v>0</v>
      </c>
      <c r="AE35" s="39">
        <f t="shared" si="3"/>
        <v>0</v>
      </c>
      <c r="AF35" s="39">
        <f t="shared" si="4"/>
        <v>0</v>
      </c>
      <c r="AG35" s="39">
        <f>AE35/'Ausfüllen_Kalkulationsdaten UR'!$E$6</f>
        <v>0</v>
      </c>
      <c r="AH35" s="19"/>
    </row>
    <row r="36" spans="1:34" s="2" customFormat="1" x14ac:dyDescent="0.2">
      <c r="A36" s="46">
        <v>25</v>
      </c>
      <c r="B36" s="227" t="s">
        <v>291</v>
      </c>
      <c r="C36" s="227" t="s">
        <v>237</v>
      </c>
      <c r="D36" s="227"/>
      <c r="E36" s="228" t="s">
        <v>297</v>
      </c>
      <c r="F36" s="229" t="s">
        <v>38</v>
      </c>
      <c r="G36" s="230" t="s">
        <v>251</v>
      </c>
      <c r="H36" s="230" t="s">
        <v>240</v>
      </c>
      <c r="I36" s="231" t="s">
        <v>241</v>
      </c>
      <c r="J36" s="231" t="s">
        <v>242</v>
      </c>
      <c r="K36" s="230" t="s">
        <v>199</v>
      </c>
      <c r="L36" s="230" t="s">
        <v>249</v>
      </c>
      <c r="M36" s="232">
        <v>59.75</v>
      </c>
      <c r="N36" s="224"/>
      <c r="O36" s="224"/>
      <c r="P36" s="47"/>
      <c r="Q36" s="47"/>
      <c r="R36" s="47"/>
      <c r="S36" s="48"/>
      <c r="T36" s="32">
        <f>IF(H36="Ja",VLOOKUP(K36,'Ausfüllen_Kalkulationsdaten UR'!$A$10:$E$18,4),0)</f>
        <v>5</v>
      </c>
      <c r="U36" s="33">
        <f>V36/'Ausfüllen_Kalkulationsdaten UR'!$E$6</f>
        <v>59.75</v>
      </c>
      <c r="V36" s="34">
        <f t="shared" si="0"/>
        <v>14997.8475</v>
      </c>
      <c r="W36" s="35" t="str">
        <f>IF(T36=0,"keine Reinigung",VLOOKUP(T36,'Ausfüllen_Kalkulationsdaten UR'!$A$27:$E$39,3,FALSE))</f>
        <v>5x/Woche</v>
      </c>
      <c r="X36" s="36">
        <f>IF(T36=0,"0",VLOOKUP(T36,'Ausfüllen_Kalkulationsdaten UR'!$A$27:$E$39,4,FALSE))</f>
        <v>251.01</v>
      </c>
      <c r="Y36" s="51">
        <f>IF(T36=0,0,VLOOKUP(K36,'Ausfüllen_Kalkulationsdaten UR'!$A$10:$E$18,5,FALSE))</f>
        <v>0</v>
      </c>
      <c r="Z36" s="37">
        <f>ROUND(AC36/'Ausfüllen_Kalkulationsdaten UR'!$E$6,2)</f>
        <v>0</v>
      </c>
      <c r="AA36" s="37">
        <f>Z36*'Ausfüllen_Kalkulationsdaten UR'!$E$5</f>
        <v>0</v>
      </c>
      <c r="AB36" s="38">
        <f t="shared" si="1"/>
        <v>0</v>
      </c>
      <c r="AC36" s="38">
        <f t="shared" si="2"/>
        <v>0</v>
      </c>
      <c r="AD36" s="49">
        <f>'Ausfüllen_Kalkulationsdaten UR'!$D$21</f>
        <v>0</v>
      </c>
      <c r="AE36" s="39">
        <f t="shared" si="3"/>
        <v>0</v>
      </c>
      <c r="AF36" s="39">
        <f t="shared" si="4"/>
        <v>0</v>
      </c>
      <c r="AG36" s="39">
        <f>AE36/'Ausfüllen_Kalkulationsdaten UR'!$E$6</f>
        <v>0</v>
      </c>
      <c r="AH36" s="19"/>
    </row>
    <row r="37" spans="1:34" s="2" customFormat="1" x14ac:dyDescent="0.2">
      <c r="A37" s="46">
        <v>26</v>
      </c>
      <c r="B37" s="227" t="s">
        <v>291</v>
      </c>
      <c r="C37" s="227" t="s">
        <v>237</v>
      </c>
      <c r="D37" s="227"/>
      <c r="E37" s="228" t="s">
        <v>298</v>
      </c>
      <c r="F37" s="229" t="s">
        <v>38</v>
      </c>
      <c r="G37" s="230" t="s">
        <v>256</v>
      </c>
      <c r="H37" s="230" t="s">
        <v>240</v>
      </c>
      <c r="I37" s="231" t="s">
        <v>241</v>
      </c>
      <c r="J37" s="231" t="s">
        <v>242</v>
      </c>
      <c r="K37" s="230" t="s">
        <v>201</v>
      </c>
      <c r="L37" s="230" t="s">
        <v>257</v>
      </c>
      <c r="M37" s="232">
        <v>4.93</v>
      </c>
      <c r="N37" s="224"/>
      <c r="O37" s="224"/>
      <c r="P37" s="47"/>
      <c r="Q37" s="47"/>
      <c r="R37" s="47"/>
      <c r="S37" s="48"/>
      <c r="T37" s="32">
        <f>IF(H37="Ja",VLOOKUP(K37,'Ausfüllen_Kalkulationsdaten UR'!$A$10:$E$18,4),0)</f>
        <v>5</v>
      </c>
      <c r="U37" s="33">
        <f>V37/'Ausfüllen_Kalkulationsdaten UR'!$E$6</f>
        <v>4.93</v>
      </c>
      <c r="V37" s="34">
        <f t="shared" si="0"/>
        <v>1237.4793</v>
      </c>
      <c r="W37" s="35" t="str">
        <f>IF(T37=0,"keine Reinigung",VLOOKUP(T37,'Ausfüllen_Kalkulationsdaten UR'!$A$27:$E$39,3,FALSE))</f>
        <v>5x/Woche</v>
      </c>
      <c r="X37" s="36">
        <f>IF(T37=0,"0",VLOOKUP(T37,'Ausfüllen_Kalkulationsdaten UR'!$A$27:$E$39,4,FALSE))</f>
        <v>251.01</v>
      </c>
      <c r="Y37" s="51">
        <f>IF(T37=0,0,VLOOKUP(K37,'Ausfüllen_Kalkulationsdaten UR'!$A$10:$E$18,5,FALSE))</f>
        <v>0</v>
      </c>
      <c r="Z37" s="37">
        <f>ROUND(AC37/'Ausfüllen_Kalkulationsdaten UR'!$E$6,2)</f>
        <v>0</v>
      </c>
      <c r="AA37" s="37">
        <f>Z37*'Ausfüllen_Kalkulationsdaten UR'!$E$5</f>
        <v>0</v>
      </c>
      <c r="AB37" s="38">
        <f t="shared" si="1"/>
        <v>0</v>
      </c>
      <c r="AC37" s="38">
        <f t="shared" si="2"/>
        <v>0</v>
      </c>
      <c r="AD37" s="49">
        <f>'Ausfüllen_Kalkulationsdaten UR'!$D$21</f>
        <v>0</v>
      </c>
      <c r="AE37" s="39">
        <f t="shared" si="3"/>
        <v>0</v>
      </c>
      <c r="AF37" s="39">
        <f t="shared" si="4"/>
        <v>0</v>
      </c>
      <c r="AG37" s="39">
        <f>AE37/'Ausfüllen_Kalkulationsdaten UR'!$E$6</f>
        <v>0</v>
      </c>
      <c r="AH37" s="19"/>
    </row>
    <row r="38" spans="1:34" s="2" customFormat="1" x14ac:dyDescent="0.2">
      <c r="A38" s="46">
        <v>27</v>
      </c>
      <c r="B38" s="227" t="s">
        <v>291</v>
      </c>
      <c r="C38" s="227" t="s">
        <v>237</v>
      </c>
      <c r="D38" s="227"/>
      <c r="E38" s="228" t="s">
        <v>299</v>
      </c>
      <c r="F38" s="229" t="s">
        <v>38</v>
      </c>
      <c r="G38" s="230" t="s">
        <v>259</v>
      </c>
      <c r="H38" s="230" t="s">
        <v>240</v>
      </c>
      <c r="I38" s="231" t="s">
        <v>241</v>
      </c>
      <c r="J38" s="231" t="s">
        <v>242</v>
      </c>
      <c r="K38" s="230" t="s">
        <v>201</v>
      </c>
      <c r="L38" s="230" t="s">
        <v>257</v>
      </c>
      <c r="M38" s="232">
        <v>6.83</v>
      </c>
      <c r="N38" s="224"/>
      <c r="O38" s="223"/>
      <c r="P38" s="47"/>
      <c r="Q38" s="47"/>
      <c r="R38" s="47"/>
      <c r="S38" s="48"/>
      <c r="T38" s="32">
        <f>IF(H38="Ja",VLOOKUP(K38,'Ausfüllen_Kalkulationsdaten UR'!$A$10:$E$18,4),0)</f>
        <v>5</v>
      </c>
      <c r="U38" s="33">
        <f>V38/'Ausfüllen_Kalkulationsdaten UR'!$E$6</f>
        <v>6.83</v>
      </c>
      <c r="V38" s="34">
        <f t="shared" si="0"/>
        <v>1714.3983000000001</v>
      </c>
      <c r="W38" s="35" t="str">
        <f>IF(T38=0,"keine Reinigung",VLOOKUP(T38,'Ausfüllen_Kalkulationsdaten UR'!$A$27:$E$39,3,FALSE))</f>
        <v>5x/Woche</v>
      </c>
      <c r="X38" s="36">
        <f>IF(T38=0,"0",VLOOKUP(T38,'Ausfüllen_Kalkulationsdaten UR'!$A$27:$E$39,4,FALSE))</f>
        <v>251.01</v>
      </c>
      <c r="Y38" s="51">
        <f>IF(T38=0,0,VLOOKUP(K38,'Ausfüllen_Kalkulationsdaten UR'!$A$10:$E$18,5,FALSE))</f>
        <v>0</v>
      </c>
      <c r="Z38" s="37">
        <f>ROUND(AC38/'Ausfüllen_Kalkulationsdaten UR'!$E$6,2)</f>
        <v>0</v>
      </c>
      <c r="AA38" s="37">
        <f>Z38*'Ausfüllen_Kalkulationsdaten UR'!$E$5</f>
        <v>0</v>
      </c>
      <c r="AB38" s="38">
        <f t="shared" si="1"/>
        <v>0</v>
      </c>
      <c r="AC38" s="38">
        <f t="shared" si="2"/>
        <v>0</v>
      </c>
      <c r="AD38" s="49">
        <f>'Ausfüllen_Kalkulationsdaten UR'!$D$21</f>
        <v>0</v>
      </c>
      <c r="AE38" s="39">
        <f t="shared" si="3"/>
        <v>0</v>
      </c>
      <c r="AF38" s="39">
        <f t="shared" si="4"/>
        <v>0</v>
      </c>
      <c r="AG38" s="39">
        <f>AE38/'Ausfüllen_Kalkulationsdaten UR'!$E$6</f>
        <v>0</v>
      </c>
      <c r="AH38" s="19"/>
    </row>
    <row r="39" spans="1:34" s="2" customFormat="1" x14ac:dyDescent="0.2">
      <c r="A39" s="46">
        <v>28</v>
      </c>
      <c r="B39" s="227" t="s">
        <v>291</v>
      </c>
      <c r="C39" s="227" t="s">
        <v>237</v>
      </c>
      <c r="D39" s="227"/>
      <c r="E39" s="228" t="s">
        <v>300</v>
      </c>
      <c r="F39" s="229" t="s">
        <v>38</v>
      </c>
      <c r="G39" s="230" t="s">
        <v>263</v>
      </c>
      <c r="H39" s="230" t="s">
        <v>240</v>
      </c>
      <c r="I39" s="231" t="s">
        <v>241</v>
      </c>
      <c r="J39" s="231" t="s">
        <v>242</v>
      </c>
      <c r="K39" s="230" t="s">
        <v>201</v>
      </c>
      <c r="L39" s="230" t="s">
        <v>257</v>
      </c>
      <c r="M39" s="232">
        <v>4.91</v>
      </c>
      <c r="N39" s="224"/>
      <c r="O39" s="224"/>
      <c r="P39" s="47"/>
      <c r="Q39" s="47"/>
      <c r="R39" s="47"/>
      <c r="S39" s="48"/>
      <c r="T39" s="32">
        <f>IF(H39="Ja",VLOOKUP(K39,'Ausfüllen_Kalkulationsdaten UR'!$A$10:$E$18,4),0)</f>
        <v>5</v>
      </c>
      <c r="U39" s="33">
        <f>V39/'Ausfüllen_Kalkulationsdaten UR'!$E$6</f>
        <v>4.91</v>
      </c>
      <c r="V39" s="34">
        <f t="shared" si="0"/>
        <v>1232.4591</v>
      </c>
      <c r="W39" s="35" t="str">
        <f>IF(T39=0,"keine Reinigung",VLOOKUP(T39,'Ausfüllen_Kalkulationsdaten UR'!$A$27:$E$39,3,FALSE))</f>
        <v>5x/Woche</v>
      </c>
      <c r="X39" s="36">
        <f>IF(T39=0,"0",VLOOKUP(T39,'Ausfüllen_Kalkulationsdaten UR'!$A$27:$E$39,4,FALSE))</f>
        <v>251.01</v>
      </c>
      <c r="Y39" s="51">
        <f>IF(T39=0,0,VLOOKUP(K39,'Ausfüllen_Kalkulationsdaten UR'!$A$10:$E$18,5,FALSE))</f>
        <v>0</v>
      </c>
      <c r="Z39" s="37">
        <f>ROUND(AC39/'Ausfüllen_Kalkulationsdaten UR'!$E$6,2)</f>
        <v>0</v>
      </c>
      <c r="AA39" s="37">
        <f>Z39*'Ausfüllen_Kalkulationsdaten UR'!$E$5</f>
        <v>0</v>
      </c>
      <c r="AB39" s="38">
        <f t="shared" si="1"/>
        <v>0</v>
      </c>
      <c r="AC39" s="38">
        <f t="shared" si="2"/>
        <v>0</v>
      </c>
      <c r="AD39" s="49">
        <f>'Ausfüllen_Kalkulationsdaten UR'!$D$21</f>
        <v>0</v>
      </c>
      <c r="AE39" s="39">
        <f t="shared" si="3"/>
        <v>0</v>
      </c>
      <c r="AF39" s="39">
        <f t="shared" si="4"/>
        <v>0</v>
      </c>
      <c r="AG39" s="39">
        <f>AE39/'Ausfüllen_Kalkulationsdaten UR'!$E$6</f>
        <v>0</v>
      </c>
      <c r="AH39" s="19"/>
    </row>
    <row r="40" spans="1:34" s="2" customFormat="1" x14ac:dyDescent="0.2">
      <c r="A40" s="46">
        <v>29</v>
      </c>
      <c r="B40" s="227" t="s">
        <v>291</v>
      </c>
      <c r="C40" s="227" t="s">
        <v>237</v>
      </c>
      <c r="D40" s="227"/>
      <c r="E40" s="228" t="s">
        <v>301</v>
      </c>
      <c r="F40" s="229" t="s">
        <v>38</v>
      </c>
      <c r="G40" s="230" t="s">
        <v>265</v>
      </c>
      <c r="H40" s="230" t="s">
        <v>240</v>
      </c>
      <c r="I40" s="231" t="s">
        <v>241</v>
      </c>
      <c r="J40" s="231" t="s">
        <v>242</v>
      </c>
      <c r="K40" s="230" t="s">
        <v>201</v>
      </c>
      <c r="L40" s="230" t="s">
        <v>257</v>
      </c>
      <c r="M40" s="232">
        <v>6.64</v>
      </c>
      <c r="N40" s="224"/>
      <c r="O40" s="224"/>
      <c r="P40" s="47"/>
      <c r="Q40" s="47"/>
      <c r="R40" s="47"/>
      <c r="S40" s="48"/>
      <c r="T40" s="32">
        <f>IF(H40="Ja",VLOOKUP(K40,'Ausfüllen_Kalkulationsdaten UR'!$A$10:$E$18,4),0)</f>
        <v>5</v>
      </c>
      <c r="U40" s="33">
        <f>V40/'Ausfüllen_Kalkulationsdaten UR'!$E$6</f>
        <v>6.64</v>
      </c>
      <c r="V40" s="34">
        <f t="shared" si="0"/>
        <v>1666.7063999999998</v>
      </c>
      <c r="W40" s="35" t="str">
        <f>IF(T40=0,"keine Reinigung",VLOOKUP(T40,'Ausfüllen_Kalkulationsdaten UR'!$A$27:$E$39,3,FALSE))</f>
        <v>5x/Woche</v>
      </c>
      <c r="X40" s="36">
        <f>IF(T40=0,"0",VLOOKUP(T40,'Ausfüllen_Kalkulationsdaten UR'!$A$27:$E$39,4,FALSE))</f>
        <v>251.01</v>
      </c>
      <c r="Y40" s="51">
        <f>IF(T40=0,0,VLOOKUP(K40,'Ausfüllen_Kalkulationsdaten UR'!$A$10:$E$18,5,FALSE))</f>
        <v>0</v>
      </c>
      <c r="Z40" s="37">
        <f>ROUND(AC40/'Ausfüllen_Kalkulationsdaten UR'!$E$6,2)</f>
        <v>0</v>
      </c>
      <c r="AA40" s="37">
        <f>Z40*'Ausfüllen_Kalkulationsdaten UR'!$E$5</f>
        <v>0</v>
      </c>
      <c r="AB40" s="38">
        <f t="shared" si="1"/>
        <v>0</v>
      </c>
      <c r="AC40" s="38">
        <f t="shared" si="2"/>
        <v>0</v>
      </c>
      <c r="AD40" s="49">
        <f>'Ausfüllen_Kalkulationsdaten UR'!$D$21</f>
        <v>0</v>
      </c>
      <c r="AE40" s="39">
        <f t="shared" si="3"/>
        <v>0</v>
      </c>
      <c r="AF40" s="39">
        <f t="shared" si="4"/>
        <v>0</v>
      </c>
      <c r="AG40" s="39">
        <f>AE40/'Ausfüllen_Kalkulationsdaten UR'!$E$6</f>
        <v>0</v>
      </c>
      <c r="AH40" s="19"/>
    </row>
    <row r="41" spans="1:34" s="2" customFormat="1" x14ac:dyDescent="0.2">
      <c r="A41" s="46">
        <v>30</v>
      </c>
      <c r="B41" s="227" t="s">
        <v>291</v>
      </c>
      <c r="C41" s="227" t="s">
        <v>237</v>
      </c>
      <c r="D41" s="227"/>
      <c r="E41" s="228" t="s">
        <v>302</v>
      </c>
      <c r="F41" s="229" t="s">
        <v>38</v>
      </c>
      <c r="G41" s="230" t="s">
        <v>271</v>
      </c>
      <c r="H41" s="230" t="s">
        <v>240</v>
      </c>
      <c r="I41" s="231" t="s">
        <v>241</v>
      </c>
      <c r="J41" s="231" t="s">
        <v>242</v>
      </c>
      <c r="K41" s="230" t="s">
        <v>5</v>
      </c>
      <c r="L41" s="230" t="s">
        <v>257</v>
      </c>
      <c r="M41" s="232">
        <v>7.93</v>
      </c>
      <c r="N41" s="224"/>
      <c r="O41" s="224"/>
      <c r="P41" s="47"/>
      <c r="Q41" s="47"/>
      <c r="R41" s="47"/>
      <c r="S41" s="48"/>
      <c r="T41" s="32">
        <f>IF(H41="Ja",VLOOKUP(K41,'Ausfüllen_Kalkulationsdaten UR'!$A$10:$E$18,4),0)</f>
        <v>0.25</v>
      </c>
      <c r="U41" s="33">
        <f>V41/'Ausfüllen_Kalkulationsdaten UR'!$E$6</f>
        <v>0.37910840205569502</v>
      </c>
      <c r="V41" s="34">
        <f t="shared" si="0"/>
        <v>95.16</v>
      </c>
      <c r="W41" s="35" t="str">
        <f>IF(T41=0,"keine Reinigung",VLOOKUP(T41,'Ausfüllen_Kalkulationsdaten UR'!$A$27:$E$39,3,FALSE))</f>
        <v>1x/monat</v>
      </c>
      <c r="X41" s="36">
        <f>IF(T41=0,"0",VLOOKUP(T41,'Ausfüllen_Kalkulationsdaten UR'!$A$27:$E$39,4,FALSE))</f>
        <v>12</v>
      </c>
      <c r="Y41" s="51">
        <f>IF(T41=0,0,VLOOKUP(K41,'Ausfüllen_Kalkulationsdaten UR'!$A$10:$E$18,5,FALSE))</f>
        <v>0</v>
      </c>
      <c r="Z41" s="37">
        <f>ROUND(AC41/'Ausfüllen_Kalkulationsdaten UR'!$E$6,2)</f>
        <v>0</v>
      </c>
      <c r="AA41" s="37">
        <f>Z41*'Ausfüllen_Kalkulationsdaten UR'!$E$5</f>
        <v>0</v>
      </c>
      <c r="AB41" s="38">
        <f t="shared" si="1"/>
        <v>0</v>
      </c>
      <c r="AC41" s="38">
        <f t="shared" si="2"/>
        <v>0</v>
      </c>
      <c r="AD41" s="49">
        <f>'Ausfüllen_Kalkulationsdaten UR'!$D$21</f>
        <v>0</v>
      </c>
      <c r="AE41" s="39">
        <f t="shared" si="3"/>
        <v>0</v>
      </c>
      <c r="AF41" s="39">
        <f t="shared" si="4"/>
        <v>0</v>
      </c>
      <c r="AG41" s="39">
        <f>AE41/'Ausfüllen_Kalkulationsdaten UR'!$E$6</f>
        <v>0</v>
      </c>
      <c r="AH41" s="19"/>
    </row>
    <row r="42" spans="1:34" s="2" customFormat="1" x14ac:dyDescent="0.2">
      <c r="A42" s="46">
        <v>31</v>
      </c>
      <c r="B42" s="227" t="s">
        <v>291</v>
      </c>
      <c r="C42" s="227" t="s">
        <v>237</v>
      </c>
      <c r="D42" s="227"/>
      <c r="E42" s="228" t="s">
        <v>303</v>
      </c>
      <c r="F42" s="229" t="s">
        <v>38</v>
      </c>
      <c r="G42" s="230" t="s">
        <v>304</v>
      </c>
      <c r="H42" s="230" t="s">
        <v>240</v>
      </c>
      <c r="I42" s="231" t="s">
        <v>241</v>
      </c>
      <c r="J42" s="231" t="s">
        <v>242</v>
      </c>
      <c r="K42" s="230" t="s">
        <v>179</v>
      </c>
      <c r="L42" s="230" t="s">
        <v>249</v>
      </c>
      <c r="M42" s="232">
        <v>21.42</v>
      </c>
      <c r="N42" s="224"/>
      <c r="O42" s="224"/>
      <c r="P42" s="47"/>
      <c r="Q42" s="47"/>
      <c r="R42" s="47"/>
      <c r="S42" s="48"/>
      <c r="T42" s="32">
        <f>IF(H42="Ja",VLOOKUP(K42,'Ausfüllen_Kalkulationsdaten UR'!$A$10:$E$18,4),0)</f>
        <v>2</v>
      </c>
      <c r="U42" s="33">
        <f>V42/'Ausfüllen_Kalkulationsdaten UR'!$E$6</f>
        <v>8.8996127644316978</v>
      </c>
      <c r="V42" s="34">
        <f t="shared" si="0"/>
        <v>2233.8918000000003</v>
      </c>
      <c r="W42" s="35" t="str">
        <f>IF(T42=0,"keine Reinigung",VLOOKUP(T42,'Ausfüllen_Kalkulationsdaten UR'!$A$27:$E$39,3,FALSE))</f>
        <v>2x/Woche</v>
      </c>
      <c r="X42" s="36">
        <f>IF(T42=0,"0",VLOOKUP(T42,'Ausfüllen_Kalkulationsdaten UR'!$A$27:$E$39,4,FALSE))</f>
        <v>104.29</v>
      </c>
      <c r="Y42" s="51">
        <f>IF(T42=0,0,VLOOKUP(K42,'Ausfüllen_Kalkulationsdaten UR'!$A$10:$E$18,5,FALSE))</f>
        <v>0</v>
      </c>
      <c r="Z42" s="37">
        <f>ROUND(AC42/'Ausfüllen_Kalkulationsdaten UR'!$E$6,2)</f>
        <v>0</v>
      </c>
      <c r="AA42" s="37">
        <f>Z42*'Ausfüllen_Kalkulationsdaten UR'!$E$5</f>
        <v>0</v>
      </c>
      <c r="AB42" s="38">
        <f t="shared" si="1"/>
        <v>0</v>
      </c>
      <c r="AC42" s="38">
        <f t="shared" si="2"/>
        <v>0</v>
      </c>
      <c r="AD42" s="49">
        <f>'Ausfüllen_Kalkulationsdaten UR'!$D$21</f>
        <v>0</v>
      </c>
      <c r="AE42" s="39">
        <f t="shared" si="3"/>
        <v>0</v>
      </c>
      <c r="AF42" s="39">
        <f t="shared" si="4"/>
        <v>0</v>
      </c>
      <c r="AG42" s="39">
        <f>AE42/'Ausfüllen_Kalkulationsdaten UR'!$E$6</f>
        <v>0</v>
      </c>
      <c r="AH42" s="19"/>
    </row>
    <row r="43" spans="1:34" s="2" customFormat="1" x14ac:dyDescent="0.2">
      <c r="A43" s="46">
        <v>32</v>
      </c>
      <c r="B43" s="227" t="s">
        <v>291</v>
      </c>
      <c r="C43" s="227" t="s">
        <v>237</v>
      </c>
      <c r="D43" s="227"/>
      <c r="E43" s="228" t="s">
        <v>305</v>
      </c>
      <c r="F43" s="229" t="s">
        <v>38</v>
      </c>
      <c r="G43" s="230" t="s">
        <v>273</v>
      </c>
      <c r="H43" s="230" t="s">
        <v>240</v>
      </c>
      <c r="I43" s="231" t="s">
        <v>241</v>
      </c>
      <c r="J43" s="231" t="s">
        <v>242</v>
      </c>
      <c r="K43" s="230" t="s">
        <v>201</v>
      </c>
      <c r="L43" s="230" t="s">
        <v>249</v>
      </c>
      <c r="M43" s="232">
        <v>6.31</v>
      </c>
      <c r="N43" s="224"/>
      <c r="O43" s="224"/>
      <c r="P43" s="47"/>
      <c r="Q43" s="47"/>
      <c r="R43" s="47"/>
      <c r="S43" s="48"/>
      <c r="T43" s="32">
        <f>IF(H43="Ja",VLOOKUP(K43,'Ausfüllen_Kalkulationsdaten UR'!$A$10:$E$18,4),0)</f>
        <v>5</v>
      </c>
      <c r="U43" s="33">
        <f>V43/'Ausfüllen_Kalkulationsdaten UR'!$E$6</f>
        <v>6.31</v>
      </c>
      <c r="V43" s="34">
        <f t="shared" si="0"/>
        <v>1583.8730999999998</v>
      </c>
      <c r="W43" s="35" t="str">
        <f>IF(T43=0,"keine Reinigung",VLOOKUP(T43,'Ausfüllen_Kalkulationsdaten UR'!$A$27:$E$39,3,FALSE))</f>
        <v>5x/Woche</v>
      </c>
      <c r="X43" s="36">
        <f>IF(T43=0,"0",VLOOKUP(T43,'Ausfüllen_Kalkulationsdaten UR'!$A$27:$E$39,4,FALSE))</f>
        <v>251.01</v>
      </c>
      <c r="Y43" s="51">
        <f>IF(T43=0,0,VLOOKUP(K43,'Ausfüllen_Kalkulationsdaten UR'!$A$10:$E$18,5,FALSE))</f>
        <v>0</v>
      </c>
      <c r="Z43" s="37">
        <f>ROUND(AC43/'Ausfüllen_Kalkulationsdaten UR'!$E$6,2)</f>
        <v>0</v>
      </c>
      <c r="AA43" s="37">
        <f>Z43*'Ausfüllen_Kalkulationsdaten UR'!$E$5</f>
        <v>0</v>
      </c>
      <c r="AB43" s="38">
        <f t="shared" si="1"/>
        <v>0</v>
      </c>
      <c r="AC43" s="38">
        <f t="shared" si="2"/>
        <v>0</v>
      </c>
      <c r="AD43" s="49">
        <f>'Ausfüllen_Kalkulationsdaten UR'!$D$21</f>
        <v>0</v>
      </c>
      <c r="AE43" s="39">
        <f t="shared" si="3"/>
        <v>0</v>
      </c>
      <c r="AF43" s="39">
        <f t="shared" si="4"/>
        <v>0</v>
      </c>
      <c r="AG43" s="39">
        <f>AE43/'Ausfüllen_Kalkulationsdaten UR'!$E$6</f>
        <v>0</v>
      </c>
      <c r="AH43" s="19"/>
    </row>
    <row r="44" spans="1:34" s="2" customFormat="1" x14ac:dyDescent="0.2">
      <c r="A44" s="46">
        <v>33</v>
      </c>
      <c r="B44" s="227" t="s">
        <v>291</v>
      </c>
      <c r="C44" s="227" t="s">
        <v>237</v>
      </c>
      <c r="D44" s="227"/>
      <c r="E44" s="228" t="s">
        <v>306</v>
      </c>
      <c r="F44" s="229" t="s">
        <v>38</v>
      </c>
      <c r="G44" s="230" t="s">
        <v>269</v>
      </c>
      <c r="H44" s="230" t="s">
        <v>240</v>
      </c>
      <c r="I44" s="231" t="s">
        <v>241</v>
      </c>
      <c r="J44" s="231" t="s">
        <v>242</v>
      </c>
      <c r="K44" s="230" t="s">
        <v>201</v>
      </c>
      <c r="L44" s="230" t="s">
        <v>257</v>
      </c>
      <c r="M44" s="232">
        <v>5.91</v>
      </c>
      <c r="N44" s="224"/>
      <c r="O44" s="224"/>
      <c r="P44" s="47"/>
      <c r="Q44" s="47"/>
      <c r="R44" s="47"/>
      <c r="S44" s="48"/>
      <c r="T44" s="32">
        <f>IF(H44="Ja",VLOOKUP(K44,'Ausfüllen_Kalkulationsdaten UR'!$A$10:$E$18,4),0)</f>
        <v>5</v>
      </c>
      <c r="U44" s="33">
        <f>V44/'Ausfüllen_Kalkulationsdaten UR'!$E$6</f>
        <v>5.91</v>
      </c>
      <c r="V44" s="34">
        <f t="shared" si="0"/>
        <v>1483.4691</v>
      </c>
      <c r="W44" s="35" t="str">
        <f>IF(T44=0,"keine Reinigung",VLOOKUP(T44,'Ausfüllen_Kalkulationsdaten UR'!$A$27:$E$39,3,FALSE))</f>
        <v>5x/Woche</v>
      </c>
      <c r="X44" s="36">
        <f>IF(T44=0,"0",VLOOKUP(T44,'Ausfüllen_Kalkulationsdaten UR'!$A$27:$E$39,4,FALSE))</f>
        <v>251.01</v>
      </c>
      <c r="Y44" s="51">
        <f>IF(T44=0,0,VLOOKUP(K44,'Ausfüllen_Kalkulationsdaten UR'!$A$10:$E$18,5,FALSE))</f>
        <v>0</v>
      </c>
      <c r="Z44" s="37">
        <f>ROUND(AC44/'Ausfüllen_Kalkulationsdaten UR'!$E$6,2)</f>
        <v>0</v>
      </c>
      <c r="AA44" s="37">
        <f>Z44*'Ausfüllen_Kalkulationsdaten UR'!$E$5</f>
        <v>0</v>
      </c>
      <c r="AB44" s="38">
        <f t="shared" si="1"/>
        <v>0</v>
      </c>
      <c r="AC44" s="38">
        <f t="shared" si="2"/>
        <v>0</v>
      </c>
      <c r="AD44" s="49">
        <f>'Ausfüllen_Kalkulationsdaten UR'!$D$21</f>
        <v>0</v>
      </c>
      <c r="AE44" s="39">
        <f t="shared" si="3"/>
        <v>0</v>
      </c>
      <c r="AF44" s="39">
        <f t="shared" si="4"/>
        <v>0</v>
      </c>
      <c r="AG44" s="39">
        <f>AE44/'Ausfüllen_Kalkulationsdaten UR'!$E$6</f>
        <v>0</v>
      </c>
      <c r="AH44" s="19"/>
    </row>
    <row r="45" spans="1:34" s="2" customFormat="1" x14ac:dyDescent="0.2">
      <c r="A45" s="46">
        <v>34</v>
      </c>
      <c r="B45" s="227" t="s">
        <v>291</v>
      </c>
      <c r="C45" s="227" t="s">
        <v>237</v>
      </c>
      <c r="D45" s="227"/>
      <c r="E45" s="228" t="s">
        <v>307</v>
      </c>
      <c r="F45" s="229" t="s">
        <v>38</v>
      </c>
      <c r="G45" s="230" t="s">
        <v>267</v>
      </c>
      <c r="H45" s="230" t="s">
        <v>240</v>
      </c>
      <c r="I45" s="231" t="s">
        <v>241</v>
      </c>
      <c r="J45" s="231" t="s">
        <v>242</v>
      </c>
      <c r="K45" s="230" t="s">
        <v>201</v>
      </c>
      <c r="L45" s="230" t="s">
        <v>257</v>
      </c>
      <c r="M45" s="232">
        <v>5.16</v>
      </c>
      <c r="N45" s="224"/>
      <c r="O45" s="224"/>
      <c r="P45" s="47"/>
      <c r="Q45" s="47"/>
      <c r="R45" s="47"/>
      <c r="S45" s="48"/>
      <c r="T45" s="32">
        <f>IF(H45="Ja",VLOOKUP(K45,'Ausfüllen_Kalkulationsdaten UR'!$A$10:$E$18,4),0)</f>
        <v>5</v>
      </c>
      <c r="U45" s="33">
        <f>V45/'Ausfüllen_Kalkulationsdaten UR'!$E$6</f>
        <v>5.16</v>
      </c>
      <c r="V45" s="34">
        <f t="shared" si="0"/>
        <v>1295.2116000000001</v>
      </c>
      <c r="W45" s="35" t="str">
        <f>IF(T45=0,"keine Reinigung",VLOOKUP(T45,'Ausfüllen_Kalkulationsdaten UR'!$A$27:$E$39,3,FALSE))</f>
        <v>5x/Woche</v>
      </c>
      <c r="X45" s="36">
        <f>IF(T45=0,"0",VLOOKUP(T45,'Ausfüllen_Kalkulationsdaten UR'!$A$27:$E$39,4,FALSE))</f>
        <v>251.01</v>
      </c>
      <c r="Y45" s="51">
        <f>IF(T45=0,0,VLOOKUP(K45,'Ausfüllen_Kalkulationsdaten UR'!$A$10:$E$18,5,FALSE))</f>
        <v>0</v>
      </c>
      <c r="Z45" s="37">
        <f>ROUND(AC45/'Ausfüllen_Kalkulationsdaten UR'!$E$6,2)</f>
        <v>0</v>
      </c>
      <c r="AA45" s="37">
        <f>Z45*'Ausfüllen_Kalkulationsdaten UR'!$E$5</f>
        <v>0</v>
      </c>
      <c r="AB45" s="38">
        <f t="shared" si="1"/>
        <v>0</v>
      </c>
      <c r="AC45" s="38">
        <f t="shared" si="2"/>
        <v>0</v>
      </c>
      <c r="AD45" s="49">
        <f>'Ausfüllen_Kalkulationsdaten UR'!$D$21</f>
        <v>0</v>
      </c>
      <c r="AE45" s="39">
        <f t="shared" si="3"/>
        <v>0</v>
      </c>
      <c r="AF45" s="39">
        <f t="shared" si="4"/>
        <v>0</v>
      </c>
      <c r="AG45" s="39">
        <f>AE45/'Ausfüllen_Kalkulationsdaten UR'!$E$6</f>
        <v>0</v>
      </c>
      <c r="AH45" s="19"/>
    </row>
    <row r="46" spans="1:34" s="2" customFormat="1" x14ac:dyDescent="0.2">
      <c r="A46" s="46">
        <v>35</v>
      </c>
      <c r="B46" s="227" t="s">
        <v>291</v>
      </c>
      <c r="C46" s="227" t="s">
        <v>237</v>
      </c>
      <c r="D46" s="227"/>
      <c r="E46" s="228" t="s">
        <v>308</v>
      </c>
      <c r="F46" s="229" t="s">
        <v>38</v>
      </c>
      <c r="G46" s="230" t="s">
        <v>309</v>
      </c>
      <c r="H46" s="230" t="s">
        <v>240</v>
      </c>
      <c r="I46" s="231" t="s">
        <v>241</v>
      </c>
      <c r="J46" s="231" t="s">
        <v>242</v>
      </c>
      <c r="K46" s="230" t="s">
        <v>199</v>
      </c>
      <c r="L46" s="230" t="s">
        <v>249</v>
      </c>
      <c r="M46" s="232">
        <v>9.9700000000000006</v>
      </c>
      <c r="N46" s="224"/>
      <c r="O46" s="224"/>
      <c r="P46" s="47"/>
      <c r="Q46" s="47"/>
      <c r="R46" s="47"/>
      <c r="S46" s="48"/>
      <c r="T46" s="32">
        <f>IF(H46="Ja",VLOOKUP(K46,'Ausfüllen_Kalkulationsdaten UR'!$A$10:$E$18,4),0)</f>
        <v>5</v>
      </c>
      <c r="U46" s="33">
        <f>V46/'Ausfüllen_Kalkulationsdaten UR'!$E$6</f>
        <v>9.9700000000000006</v>
      </c>
      <c r="V46" s="34">
        <f t="shared" si="0"/>
        <v>2502.5697</v>
      </c>
      <c r="W46" s="35" t="str">
        <f>IF(T46=0,"keine Reinigung",VLOOKUP(T46,'Ausfüllen_Kalkulationsdaten UR'!$A$27:$E$39,3,FALSE))</f>
        <v>5x/Woche</v>
      </c>
      <c r="X46" s="36">
        <f>IF(T46=0,"0",VLOOKUP(T46,'Ausfüllen_Kalkulationsdaten UR'!$A$27:$E$39,4,FALSE))</f>
        <v>251.01</v>
      </c>
      <c r="Y46" s="51">
        <f>IF(T46=0,0,VLOOKUP(K46,'Ausfüllen_Kalkulationsdaten UR'!$A$10:$E$18,5,FALSE))</f>
        <v>0</v>
      </c>
      <c r="Z46" s="37">
        <f>ROUND(AC46/'Ausfüllen_Kalkulationsdaten UR'!$E$6,2)</f>
        <v>0</v>
      </c>
      <c r="AA46" s="37">
        <f>Z46*'Ausfüllen_Kalkulationsdaten UR'!$E$5</f>
        <v>0</v>
      </c>
      <c r="AB46" s="38">
        <f t="shared" si="1"/>
        <v>0</v>
      </c>
      <c r="AC46" s="38">
        <f t="shared" si="2"/>
        <v>0</v>
      </c>
      <c r="AD46" s="49">
        <f>'Ausfüllen_Kalkulationsdaten UR'!$D$21</f>
        <v>0</v>
      </c>
      <c r="AE46" s="39">
        <f t="shared" si="3"/>
        <v>0</v>
      </c>
      <c r="AF46" s="39">
        <f t="shared" si="4"/>
        <v>0</v>
      </c>
      <c r="AG46" s="39">
        <f>AE46/'Ausfüllen_Kalkulationsdaten UR'!$E$6</f>
        <v>0</v>
      </c>
      <c r="AH46" s="19"/>
    </row>
    <row r="47" spans="1:34" s="2" customFormat="1" x14ac:dyDescent="0.2">
      <c r="A47" s="46">
        <v>36</v>
      </c>
      <c r="B47" s="227" t="s">
        <v>291</v>
      </c>
      <c r="C47" s="227" t="s">
        <v>237</v>
      </c>
      <c r="D47" s="227"/>
      <c r="E47" s="228" t="s">
        <v>310</v>
      </c>
      <c r="F47" s="229" t="s">
        <v>38</v>
      </c>
      <c r="G47" s="230" t="s">
        <v>311</v>
      </c>
      <c r="H47" s="230" t="s">
        <v>240</v>
      </c>
      <c r="I47" s="231" t="s">
        <v>241</v>
      </c>
      <c r="J47" s="231" t="s">
        <v>242</v>
      </c>
      <c r="K47" s="230" t="s">
        <v>198</v>
      </c>
      <c r="L47" s="230" t="s">
        <v>249</v>
      </c>
      <c r="M47" s="232">
        <v>81.36</v>
      </c>
      <c r="N47" s="224"/>
      <c r="O47" s="224"/>
      <c r="P47" s="47"/>
      <c r="Q47" s="47"/>
      <c r="R47" s="47"/>
      <c r="S47" s="48"/>
      <c r="T47" s="32">
        <f>IF(H47="Ja",VLOOKUP(K47,'Ausfüllen_Kalkulationsdaten UR'!$A$10:$E$18,4),0)</f>
        <v>5</v>
      </c>
      <c r="U47" s="33">
        <f>V47/'Ausfüllen_Kalkulationsdaten UR'!$E$6</f>
        <v>81.36</v>
      </c>
      <c r="V47" s="34">
        <f t="shared" si="0"/>
        <v>20422.173599999998</v>
      </c>
      <c r="W47" s="35" t="str">
        <f>IF(T47=0,"keine Reinigung",VLOOKUP(T47,'Ausfüllen_Kalkulationsdaten UR'!$A$27:$E$39,3,FALSE))</f>
        <v>5x/Woche</v>
      </c>
      <c r="X47" s="36">
        <f>IF(T47=0,"0",VLOOKUP(T47,'Ausfüllen_Kalkulationsdaten UR'!$A$27:$E$39,4,FALSE))</f>
        <v>251.01</v>
      </c>
      <c r="Y47" s="51">
        <f>IF(T47=0,0,VLOOKUP(K47,'Ausfüllen_Kalkulationsdaten UR'!$A$10:$E$18,5,FALSE))</f>
        <v>0</v>
      </c>
      <c r="Z47" s="37">
        <f>ROUND(AC47/'Ausfüllen_Kalkulationsdaten UR'!$E$6,2)</f>
        <v>0</v>
      </c>
      <c r="AA47" s="37">
        <f>Z47*'Ausfüllen_Kalkulationsdaten UR'!$E$5</f>
        <v>0</v>
      </c>
      <c r="AB47" s="38">
        <f t="shared" si="1"/>
        <v>0</v>
      </c>
      <c r="AC47" s="38">
        <f t="shared" si="2"/>
        <v>0</v>
      </c>
      <c r="AD47" s="49">
        <f>'Ausfüllen_Kalkulationsdaten UR'!$D$21</f>
        <v>0</v>
      </c>
      <c r="AE47" s="39">
        <f t="shared" si="3"/>
        <v>0</v>
      </c>
      <c r="AF47" s="39">
        <f t="shared" si="4"/>
        <v>0</v>
      </c>
      <c r="AG47" s="39">
        <f>AE47/'Ausfüllen_Kalkulationsdaten UR'!$E$6</f>
        <v>0</v>
      </c>
      <c r="AH47" s="19"/>
    </row>
    <row r="48" spans="1:34" s="2" customFormat="1" x14ac:dyDescent="0.2">
      <c r="A48" s="46">
        <v>37</v>
      </c>
      <c r="B48" s="227" t="s">
        <v>291</v>
      </c>
      <c r="C48" s="227" t="s">
        <v>237</v>
      </c>
      <c r="D48" s="227"/>
      <c r="E48" s="228" t="s">
        <v>312</v>
      </c>
      <c r="F48" s="229" t="s">
        <v>38</v>
      </c>
      <c r="G48" s="230" t="s">
        <v>313</v>
      </c>
      <c r="H48" s="230" t="s">
        <v>240</v>
      </c>
      <c r="I48" s="231" t="s">
        <v>241</v>
      </c>
      <c r="J48" s="231" t="s">
        <v>242</v>
      </c>
      <c r="K48" s="230" t="s">
        <v>198</v>
      </c>
      <c r="L48" s="230" t="s">
        <v>249</v>
      </c>
      <c r="M48" s="232">
        <v>31.06</v>
      </c>
      <c r="N48" s="224"/>
      <c r="O48" s="224"/>
      <c r="P48" s="47"/>
      <c r="Q48" s="47"/>
      <c r="R48" s="47"/>
      <c r="S48" s="48"/>
      <c r="T48" s="32">
        <f>IF(H48="Ja",VLOOKUP(K48,'Ausfüllen_Kalkulationsdaten UR'!$A$10:$E$18,4),0)</f>
        <v>5</v>
      </c>
      <c r="U48" s="33">
        <f>V48/'Ausfüllen_Kalkulationsdaten UR'!$E$6</f>
        <v>31.06</v>
      </c>
      <c r="V48" s="34">
        <f t="shared" si="0"/>
        <v>7796.3705999999993</v>
      </c>
      <c r="W48" s="35" t="str">
        <f>IF(T48=0,"keine Reinigung",VLOOKUP(T48,'Ausfüllen_Kalkulationsdaten UR'!$A$27:$E$39,3,FALSE))</f>
        <v>5x/Woche</v>
      </c>
      <c r="X48" s="36">
        <f>IF(T48=0,"0",VLOOKUP(T48,'Ausfüllen_Kalkulationsdaten UR'!$A$27:$E$39,4,FALSE))</f>
        <v>251.01</v>
      </c>
      <c r="Y48" s="51">
        <f>IF(T48=0,0,VLOOKUP(K48,'Ausfüllen_Kalkulationsdaten UR'!$A$10:$E$18,5,FALSE))</f>
        <v>0</v>
      </c>
      <c r="Z48" s="37">
        <f>ROUND(AC48/'Ausfüllen_Kalkulationsdaten UR'!$E$6,2)</f>
        <v>0</v>
      </c>
      <c r="AA48" s="37">
        <f>Z48*'Ausfüllen_Kalkulationsdaten UR'!$E$5</f>
        <v>0</v>
      </c>
      <c r="AB48" s="38">
        <f t="shared" si="1"/>
        <v>0</v>
      </c>
      <c r="AC48" s="38">
        <f t="shared" si="2"/>
        <v>0</v>
      </c>
      <c r="AD48" s="49">
        <f>'Ausfüllen_Kalkulationsdaten UR'!$D$21</f>
        <v>0</v>
      </c>
      <c r="AE48" s="39">
        <f t="shared" si="3"/>
        <v>0</v>
      </c>
      <c r="AF48" s="39">
        <f t="shared" si="4"/>
        <v>0</v>
      </c>
      <c r="AG48" s="39">
        <f>AE48/'Ausfüllen_Kalkulationsdaten UR'!$E$6</f>
        <v>0</v>
      </c>
      <c r="AH48" s="19"/>
    </row>
    <row r="49" spans="1:34" s="2" customFormat="1" x14ac:dyDescent="0.2">
      <c r="A49" s="46">
        <v>38</v>
      </c>
      <c r="B49" s="227" t="s">
        <v>291</v>
      </c>
      <c r="C49" s="227" t="s">
        <v>237</v>
      </c>
      <c r="D49" s="227"/>
      <c r="E49" s="228" t="s">
        <v>314</v>
      </c>
      <c r="F49" s="229" t="s">
        <v>38</v>
      </c>
      <c r="G49" s="230" t="s">
        <v>313</v>
      </c>
      <c r="H49" s="230" t="s">
        <v>240</v>
      </c>
      <c r="I49" s="231" t="s">
        <v>241</v>
      </c>
      <c r="J49" s="231" t="s">
        <v>242</v>
      </c>
      <c r="K49" s="230" t="s">
        <v>198</v>
      </c>
      <c r="L49" s="230" t="s">
        <v>249</v>
      </c>
      <c r="M49" s="232">
        <v>31.59</v>
      </c>
      <c r="N49" s="224"/>
      <c r="O49" s="224"/>
      <c r="P49" s="47"/>
      <c r="Q49" s="47"/>
      <c r="R49" s="47"/>
      <c r="S49" s="48"/>
      <c r="T49" s="32">
        <f>IF(H49="Ja",VLOOKUP(K49,'Ausfüllen_Kalkulationsdaten UR'!$A$10:$E$18,4),0)</f>
        <v>5</v>
      </c>
      <c r="U49" s="33">
        <f>V49/'Ausfüllen_Kalkulationsdaten UR'!$E$6</f>
        <v>31.59</v>
      </c>
      <c r="V49" s="34">
        <f t="shared" si="0"/>
        <v>7929.4058999999997</v>
      </c>
      <c r="W49" s="35" t="str">
        <f>IF(T49=0,"keine Reinigung",VLOOKUP(T49,'Ausfüllen_Kalkulationsdaten UR'!$A$27:$E$39,3,FALSE))</f>
        <v>5x/Woche</v>
      </c>
      <c r="X49" s="36">
        <f>IF(T49=0,"0",VLOOKUP(T49,'Ausfüllen_Kalkulationsdaten UR'!$A$27:$E$39,4,FALSE))</f>
        <v>251.01</v>
      </c>
      <c r="Y49" s="51">
        <f>IF(T49=0,0,VLOOKUP(K49,'Ausfüllen_Kalkulationsdaten UR'!$A$10:$E$18,5,FALSE))</f>
        <v>0</v>
      </c>
      <c r="Z49" s="37">
        <f>ROUND(AC49/'Ausfüllen_Kalkulationsdaten UR'!$E$6,2)</f>
        <v>0</v>
      </c>
      <c r="AA49" s="37">
        <f>Z49*'Ausfüllen_Kalkulationsdaten UR'!$E$5</f>
        <v>0</v>
      </c>
      <c r="AB49" s="38">
        <f t="shared" si="1"/>
        <v>0</v>
      </c>
      <c r="AC49" s="38">
        <f t="shared" si="2"/>
        <v>0</v>
      </c>
      <c r="AD49" s="49">
        <f>'Ausfüllen_Kalkulationsdaten UR'!$D$21</f>
        <v>0</v>
      </c>
      <c r="AE49" s="39">
        <f t="shared" si="3"/>
        <v>0</v>
      </c>
      <c r="AF49" s="39">
        <f t="shared" si="4"/>
        <v>0</v>
      </c>
      <c r="AG49" s="39">
        <f>AE49/'Ausfüllen_Kalkulationsdaten UR'!$E$6</f>
        <v>0</v>
      </c>
      <c r="AH49" s="19"/>
    </row>
    <row r="50" spans="1:34" s="2" customFormat="1" x14ac:dyDescent="0.2">
      <c r="A50" s="46">
        <v>39</v>
      </c>
      <c r="B50" s="227" t="s">
        <v>291</v>
      </c>
      <c r="C50" s="227" t="s">
        <v>237</v>
      </c>
      <c r="D50" s="227"/>
      <c r="E50" s="228" t="s">
        <v>315</v>
      </c>
      <c r="F50" s="229" t="s">
        <v>38</v>
      </c>
      <c r="G50" s="230" t="s">
        <v>253</v>
      </c>
      <c r="H50" s="230" t="s">
        <v>240</v>
      </c>
      <c r="I50" s="231" t="s">
        <v>241</v>
      </c>
      <c r="J50" s="231" t="s">
        <v>242</v>
      </c>
      <c r="K50" s="230" t="s">
        <v>5</v>
      </c>
      <c r="L50" s="230" t="s">
        <v>254</v>
      </c>
      <c r="M50" s="232">
        <v>5.16</v>
      </c>
      <c r="N50" s="224"/>
      <c r="O50" s="224"/>
      <c r="P50" s="47"/>
      <c r="Q50" s="47"/>
      <c r="R50" s="47"/>
      <c r="S50" s="48"/>
      <c r="T50" s="32">
        <f>IF(H50="Ja",VLOOKUP(K50,'Ausfüllen_Kalkulationsdaten UR'!$A$10:$E$18,4),0)</f>
        <v>0.25</v>
      </c>
      <c r="U50" s="33">
        <f>V50/'Ausfüllen_Kalkulationsdaten UR'!$E$6</f>
        <v>0.24668339906776623</v>
      </c>
      <c r="V50" s="34">
        <f t="shared" si="0"/>
        <v>61.92</v>
      </c>
      <c r="W50" s="35" t="str">
        <f>IF(T50=0,"keine Reinigung",VLOOKUP(T50,'Ausfüllen_Kalkulationsdaten UR'!$A$27:$E$39,3,FALSE))</f>
        <v>1x/monat</v>
      </c>
      <c r="X50" s="36">
        <f>IF(T50=0,"0",VLOOKUP(T50,'Ausfüllen_Kalkulationsdaten UR'!$A$27:$E$39,4,FALSE))</f>
        <v>12</v>
      </c>
      <c r="Y50" s="51">
        <f>IF(T50=0,0,VLOOKUP(K50,'Ausfüllen_Kalkulationsdaten UR'!$A$10:$E$18,5,FALSE))</f>
        <v>0</v>
      </c>
      <c r="Z50" s="37">
        <f>ROUND(AC50/'Ausfüllen_Kalkulationsdaten UR'!$E$6,2)</f>
        <v>0</v>
      </c>
      <c r="AA50" s="37">
        <f>Z50*'Ausfüllen_Kalkulationsdaten UR'!$E$5</f>
        <v>0</v>
      </c>
      <c r="AB50" s="38">
        <f t="shared" si="1"/>
        <v>0</v>
      </c>
      <c r="AC50" s="38">
        <f t="shared" si="2"/>
        <v>0</v>
      </c>
      <c r="AD50" s="49">
        <f>'Ausfüllen_Kalkulationsdaten UR'!$D$21</f>
        <v>0</v>
      </c>
      <c r="AE50" s="39">
        <f t="shared" si="3"/>
        <v>0</v>
      </c>
      <c r="AF50" s="39">
        <f t="shared" si="4"/>
        <v>0</v>
      </c>
      <c r="AG50" s="39">
        <f>AE50/'Ausfüllen_Kalkulationsdaten UR'!$E$6</f>
        <v>0</v>
      </c>
      <c r="AH50" s="19"/>
    </row>
    <row r="51" spans="1:34" s="2" customFormat="1" x14ac:dyDescent="0.2">
      <c r="A51" s="46">
        <v>40</v>
      </c>
      <c r="B51" s="227" t="s">
        <v>291</v>
      </c>
      <c r="C51" s="227" t="s">
        <v>237</v>
      </c>
      <c r="D51" s="227"/>
      <c r="E51" s="228" t="s">
        <v>316</v>
      </c>
      <c r="F51" s="229" t="s">
        <v>283</v>
      </c>
      <c r="G51" s="230" t="s">
        <v>317</v>
      </c>
      <c r="H51" s="230" t="s">
        <v>240</v>
      </c>
      <c r="I51" s="231" t="s">
        <v>241</v>
      </c>
      <c r="J51" s="231" t="s">
        <v>242</v>
      </c>
      <c r="K51" s="230" t="s">
        <v>200</v>
      </c>
      <c r="L51" s="230" t="s">
        <v>249</v>
      </c>
      <c r="M51" s="232">
        <v>39.89</v>
      </c>
      <c r="N51" s="224"/>
      <c r="O51" s="224"/>
      <c r="P51" s="47"/>
      <c r="Q51" s="47"/>
      <c r="R51" s="47"/>
      <c r="S51" s="48"/>
      <c r="T51" s="32">
        <f>IF(H51="Ja",VLOOKUP(K51,'Ausfüllen_Kalkulationsdaten UR'!$A$10:$E$18,4),0)</f>
        <v>5</v>
      </c>
      <c r="U51" s="33">
        <f>V51/'Ausfüllen_Kalkulationsdaten UR'!$E$6</f>
        <v>39.89</v>
      </c>
      <c r="V51" s="34">
        <f t="shared" si="0"/>
        <v>10012.7889</v>
      </c>
      <c r="W51" s="35" t="str">
        <f>IF(T51=0,"keine Reinigung",VLOOKUP(T51,'Ausfüllen_Kalkulationsdaten UR'!$A$27:$E$39,3,FALSE))</f>
        <v>5x/Woche</v>
      </c>
      <c r="X51" s="36">
        <f>IF(T51=0,"0",VLOOKUP(T51,'Ausfüllen_Kalkulationsdaten UR'!$A$27:$E$39,4,FALSE))</f>
        <v>251.01</v>
      </c>
      <c r="Y51" s="51">
        <f>IF(T51=0,0,VLOOKUP(K51,'Ausfüllen_Kalkulationsdaten UR'!$A$10:$E$18,5,FALSE))</f>
        <v>0</v>
      </c>
      <c r="Z51" s="37">
        <f>ROUND(AC51/'Ausfüllen_Kalkulationsdaten UR'!$E$6,2)</f>
        <v>0</v>
      </c>
      <c r="AA51" s="37">
        <f>Z51*'Ausfüllen_Kalkulationsdaten UR'!$E$5</f>
        <v>0</v>
      </c>
      <c r="AB51" s="38">
        <f t="shared" si="1"/>
        <v>0</v>
      </c>
      <c r="AC51" s="38">
        <f t="shared" si="2"/>
        <v>0</v>
      </c>
      <c r="AD51" s="49">
        <f>'Ausfüllen_Kalkulationsdaten UR'!$D$21</f>
        <v>0</v>
      </c>
      <c r="AE51" s="39">
        <f t="shared" si="3"/>
        <v>0</v>
      </c>
      <c r="AF51" s="39">
        <f t="shared" si="4"/>
        <v>0</v>
      </c>
      <c r="AG51" s="39">
        <f>AE51/'Ausfüllen_Kalkulationsdaten UR'!$E$6</f>
        <v>0</v>
      </c>
      <c r="AH51" s="19"/>
    </row>
    <row r="52" spans="1:34" s="2" customFormat="1" x14ac:dyDescent="0.2">
      <c r="A52" s="46">
        <v>41</v>
      </c>
      <c r="B52" s="227" t="s">
        <v>291</v>
      </c>
      <c r="C52" s="227" t="s">
        <v>237</v>
      </c>
      <c r="D52" s="227"/>
      <c r="E52" s="228" t="s">
        <v>318</v>
      </c>
      <c r="F52" s="229" t="s">
        <v>38</v>
      </c>
      <c r="G52" s="230" t="s">
        <v>319</v>
      </c>
      <c r="H52" s="230" t="s">
        <v>240</v>
      </c>
      <c r="I52" s="231" t="s">
        <v>241</v>
      </c>
      <c r="J52" s="231" t="s">
        <v>242</v>
      </c>
      <c r="K52" s="230" t="s">
        <v>5</v>
      </c>
      <c r="L52" s="230" t="s">
        <v>249</v>
      </c>
      <c r="M52" s="232">
        <v>15.75</v>
      </c>
      <c r="N52" s="224"/>
      <c r="O52" s="224"/>
      <c r="P52" s="47"/>
      <c r="Q52" s="47"/>
      <c r="R52" s="47"/>
      <c r="S52" s="48"/>
      <c r="T52" s="32">
        <f>IF(H52="Ja",VLOOKUP(K52,'Ausfüllen_Kalkulationsdaten UR'!$A$10:$E$18,4),0)</f>
        <v>0.25</v>
      </c>
      <c r="U52" s="33">
        <f>V52/'Ausfüllen_Kalkulationsdaten UR'!$E$6</f>
        <v>0.75295804948010037</v>
      </c>
      <c r="V52" s="34">
        <f t="shared" si="0"/>
        <v>189</v>
      </c>
      <c r="W52" s="35" t="str">
        <f>IF(T52=0,"keine Reinigung",VLOOKUP(T52,'Ausfüllen_Kalkulationsdaten UR'!$A$27:$E$39,3,FALSE))</f>
        <v>1x/monat</v>
      </c>
      <c r="X52" s="36">
        <f>IF(T52=0,"0",VLOOKUP(T52,'Ausfüllen_Kalkulationsdaten UR'!$A$27:$E$39,4,FALSE))</f>
        <v>12</v>
      </c>
      <c r="Y52" s="51">
        <f>IF(T52=0,0,VLOOKUP(K52,'Ausfüllen_Kalkulationsdaten UR'!$A$10:$E$18,5,FALSE))</f>
        <v>0</v>
      </c>
      <c r="Z52" s="37">
        <f>ROUND(AC52/'Ausfüllen_Kalkulationsdaten UR'!$E$6,2)</f>
        <v>0</v>
      </c>
      <c r="AA52" s="37">
        <f>Z52*'Ausfüllen_Kalkulationsdaten UR'!$E$5</f>
        <v>0</v>
      </c>
      <c r="AB52" s="38">
        <f t="shared" si="1"/>
        <v>0</v>
      </c>
      <c r="AC52" s="38">
        <f t="shared" si="2"/>
        <v>0</v>
      </c>
      <c r="AD52" s="49">
        <f>'Ausfüllen_Kalkulationsdaten UR'!$D$21</f>
        <v>0</v>
      </c>
      <c r="AE52" s="39">
        <f t="shared" si="3"/>
        <v>0</v>
      </c>
      <c r="AF52" s="39">
        <f t="shared" si="4"/>
        <v>0</v>
      </c>
      <c r="AG52" s="39">
        <f>AE52/'Ausfüllen_Kalkulationsdaten UR'!$E$6</f>
        <v>0</v>
      </c>
      <c r="AH52" s="19"/>
    </row>
    <row r="53" spans="1:34" s="2" customFormat="1" x14ac:dyDescent="0.2">
      <c r="A53" s="46">
        <v>42</v>
      </c>
      <c r="B53" s="227" t="s">
        <v>291</v>
      </c>
      <c r="C53" s="227" t="s">
        <v>237</v>
      </c>
      <c r="D53" s="227"/>
      <c r="E53" s="228" t="s">
        <v>320</v>
      </c>
      <c r="F53" s="229" t="s">
        <v>38</v>
      </c>
      <c r="G53" s="230" t="s">
        <v>321</v>
      </c>
      <c r="H53" s="230" t="s">
        <v>240</v>
      </c>
      <c r="I53" s="231" t="s">
        <v>241</v>
      </c>
      <c r="J53" s="231" t="s">
        <v>242</v>
      </c>
      <c r="K53" s="230" t="s">
        <v>198</v>
      </c>
      <c r="L53" s="230" t="s">
        <v>249</v>
      </c>
      <c r="M53" s="232">
        <v>64.099999999999994</v>
      </c>
      <c r="N53" s="224"/>
      <c r="O53" s="224"/>
      <c r="P53" s="47"/>
      <c r="Q53" s="47"/>
      <c r="R53" s="47"/>
      <c r="S53" s="48"/>
      <c r="T53" s="32">
        <f>IF(H53="Ja",VLOOKUP(K53,'Ausfüllen_Kalkulationsdaten UR'!$A$10:$E$18,4),0)</f>
        <v>5</v>
      </c>
      <c r="U53" s="33">
        <f>V53/'Ausfüllen_Kalkulationsdaten UR'!$E$6</f>
        <v>64.099999999999994</v>
      </c>
      <c r="V53" s="34">
        <f t="shared" si="0"/>
        <v>16089.740999999998</v>
      </c>
      <c r="W53" s="35" t="str">
        <f>IF(T53=0,"keine Reinigung",VLOOKUP(T53,'Ausfüllen_Kalkulationsdaten UR'!$A$27:$E$39,3,FALSE))</f>
        <v>5x/Woche</v>
      </c>
      <c r="X53" s="36">
        <f>IF(T53=0,"0",VLOOKUP(T53,'Ausfüllen_Kalkulationsdaten UR'!$A$27:$E$39,4,FALSE))</f>
        <v>251.01</v>
      </c>
      <c r="Y53" s="51">
        <f>IF(T53=0,0,VLOOKUP(K53,'Ausfüllen_Kalkulationsdaten UR'!$A$10:$E$18,5,FALSE))</f>
        <v>0</v>
      </c>
      <c r="Z53" s="37">
        <f>ROUND(AC53/'Ausfüllen_Kalkulationsdaten UR'!$E$6,2)</f>
        <v>0</v>
      </c>
      <c r="AA53" s="37">
        <f>Z53*'Ausfüllen_Kalkulationsdaten UR'!$E$5</f>
        <v>0</v>
      </c>
      <c r="AB53" s="38">
        <f t="shared" si="1"/>
        <v>0</v>
      </c>
      <c r="AC53" s="38">
        <f t="shared" si="2"/>
        <v>0</v>
      </c>
      <c r="AD53" s="49">
        <f>'Ausfüllen_Kalkulationsdaten UR'!$D$21</f>
        <v>0</v>
      </c>
      <c r="AE53" s="39">
        <f t="shared" si="3"/>
        <v>0</v>
      </c>
      <c r="AF53" s="39">
        <f t="shared" si="4"/>
        <v>0</v>
      </c>
      <c r="AG53" s="39">
        <f>AE53/'Ausfüllen_Kalkulationsdaten UR'!$E$6</f>
        <v>0</v>
      </c>
      <c r="AH53" s="19"/>
    </row>
    <row r="54" spans="1:34" s="2" customFormat="1" x14ac:dyDescent="0.2">
      <c r="A54" s="46">
        <v>43</v>
      </c>
      <c r="B54" s="227" t="s">
        <v>291</v>
      </c>
      <c r="C54" s="227" t="s">
        <v>237</v>
      </c>
      <c r="D54" s="227"/>
      <c r="E54" s="228" t="s">
        <v>322</v>
      </c>
      <c r="F54" s="229" t="s">
        <v>38</v>
      </c>
      <c r="G54" s="230" t="s">
        <v>323</v>
      </c>
      <c r="H54" s="230" t="s">
        <v>240</v>
      </c>
      <c r="I54" s="231" t="s">
        <v>241</v>
      </c>
      <c r="J54" s="231" t="s">
        <v>242</v>
      </c>
      <c r="K54" s="230" t="s">
        <v>202</v>
      </c>
      <c r="L54" s="230" t="s">
        <v>249</v>
      </c>
      <c r="M54" s="232">
        <v>26.68</v>
      </c>
      <c r="N54" s="224"/>
      <c r="O54" s="224"/>
      <c r="P54" s="47"/>
      <c r="Q54" s="47"/>
      <c r="R54" s="47"/>
      <c r="S54" s="48"/>
      <c r="T54" s="32">
        <f>IF(H54="Ja",VLOOKUP(K54,'Ausfüllen_Kalkulationsdaten UR'!$A$10:$E$18,4),0)</f>
        <v>5</v>
      </c>
      <c r="U54" s="33">
        <f>V54/'Ausfüllen_Kalkulationsdaten UR'!$E$6</f>
        <v>26.68</v>
      </c>
      <c r="V54" s="34">
        <f t="shared" si="0"/>
        <v>6696.9467999999997</v>
      </c>
      <c r="W54" s="35" t="str">
        <f>IF(T54=0,"keine Reinigung",VLOOKUP(T54,'Ausfüllen_Kalkulationsdaten UR'!$A$27:$E$39,3,FALSE))</f>
        <v>5x/Woche</v>
      </c>
      <c r="X54" s="36">
        <f>IF(T54=0,"0",VLOOKUP(T54,'Ausfüllen_Kalkulationsdaten UR'!$A$27:$E$39,4,FALSE))</f>
        <v>251.01</v>
      </c>
      <c r="Y54" s="51">
        <f>IF(T54=0,0,VLOOKUP(K54,'Ausfüllen_Kalkulationsdaten UR'!$A$10:$E$18,5,FALSE))</f>
        <v>0</v>
      </c>
      <c r="Z54" s="37">
        <f>ROUND(AC54/'Ausfüllen_Kalkulationsdaten UR'!$E$6,2)</f>
        <v>0</v>
      </c>
      <c r="AA54" s="37">
        <f>Z54*'Ausfüllen_Kalkulationsdaten UR'!$E$5</f>
        <v>0</v>
      </c>
      <c r="AB54" s="38">
        <f t="shared" si="1"/>
        <v>0</v>
      </c>
      <c r="AC54" s="38">
        <f t="shared" si="2"/>
        <v>0</v>
      </c>
      <c r="AD54" s="49">
        <f>'Ausfüllen_Kalkulationsdaten UR'!$D$21</f>
        <v>0</v>
      </c>
      <c r="AE54" s="39">
        <f t="shared" si="3"/>
        <v>0</v>
      </c>
      <c r="AF54" s="39">
        <f t="shared" si="4"/>
        <v>0</v>
      </c>
      <c r="AG54" s="39">
        <f>AE54/'Ausfüllen_Kalkulationsdaten UR'!$E$6</f>
        <v>0</v>
      </c>
      <c r="AH54" s="19"/>
    </row>
    <row r="55" spans="1:34" s="2" customFormat="1" x14ac:dyDescent="0.2">
      <c r="A55" s="46">
        <v>44</v>
      </c>
      <c r="B55" s="227" t="s">
        <v>291</v>
      </c>
      <c r="C55" s="227" t="s">
        <v>237</v>
      </c>
      <c r="D55" s="227"/>
      <c r="E55" s="228" t="s">
        <v>324</v>
      </c>
      <c r="F55" s="229" t="s">
        <v>38</v>
      </c>
      <c r="G55" s="230" t="s">
        <v>325</v>
      </c>
      <c r="H55" s="230" t="s">
        <v>240</v>
      </c>
      <c r="I55" s="231" t="s">
        <v>241</v>
      </c>
      <c r="J55" s="231" t="s">
        <v>242</v>
      </c>
      <c r="K55" s="230" t="s">
        <v>198</v>
      </c>
      <c r="L55" s="230" t="s">
        <v>249</v>
      </c>
      <c r="M55" s="232">
        <v>32.369999999999997</v>
      </c>
      <c r="N55" s="224"/>
      <c r="O55" s="224"/>
      <c r="P55" s="47"/>
      <c r="Q55" s="47"/>
      <c r="R55" s="47"/>
      <c r="S55" s="48"/>
      <c r="T55" s="32">
        <f>IF(H55="Ja",VLOOKUP(K55,'Ausfüllen_Kalkulationsdaten UR'!$A$10:$E$18,4),0)</f>
        <v>5</v>
      </c>
      <c r="U55" s="33">
        <f>V55/'Ausfüllen_Kalkulationsdaten UR'!$E$6</f>
        <v>32.369999999999997</v>
      </c>
      <c r="V55" s="34">
        <f t="shared" si="0"/>
        <v>8125.1936999999989</v>
      </c>
      <c r="W55" s="35" t="str">
        <f>IF(T55=0,"keine Reinigung",VLOOKUP(T55,'Ausfüllen_Kalkulationsdaten UR'!$A$27:$E$39,3,FALSE))</f>
        <v>5x/Woche</v>
      </c>
      <c r="X55" s="36">
        <f>IF(T55=0,"0",VLOOKUP(T55,'Ausfüllen_Kalkulationsdaten UR'!$A$27:$E$39,4,FALSE))</f>
        <v>251.01</v>
      </c>
      <c r="Y55" s="51">
        <f>IF(T55=0,0,VLOOKUP(K55,'Ausfüllen_Kalkulationsdaten UR'!$A$10:$E$18,5,FALSE))</f>
        <v>0</v>
      </c>
      <c r="Z55" s="37">
        <f>ROUND(AC55/'Ausfüllen_Kalkulationsdaten UR'!$E$6,2)</f>
        <v>0</v>
      </c>
      <c r="AA55" s="37">
        <f>Z55*'Ausfüllen_Kalkulationsdaten UR'!$E$5</f>
        <v>0</v>
      </c>
      <c r="AB55" s="38">
        <f t="shared" si="1"/>
        <v>0</v>
      </c>
      <c r="AC55" s="38">
        <f t="shared" si="2"/>
        <v>0</v>
      </c>
      <c r="AD55" s="49">
        <f>'Ausfüllen_Kalkulationsdaten UR'!$D$21</f>
        <v>0</v>
      </c>
      <c r="AE55" s="39">
        <f t="shared" si="3"/>
        <v>0</v>
      </c>
      <c r="AF55" s="39">
        <f t="shared" si="4"/>
        <v>0</v>
      </c>
      <c r="AG55" s="39">
        <f>AE55/'Ausfüllen_Kalkulationsdaten UR'!$E$6</f>
        <v>0</v>
      </c>
      <c r="AH55" s="19"/>
    </row>
    <row r="56" spans="1:34" s="2" customFormat="1" x14ac:dyDescent="0.2">
      <c r="A56" s="46">
        <v>45</v>
      </c>
      <c r="B56" s="227" t="s">
        <v>291</v>
      </c>
      <c r="C56" s="227" t="s">
        <v>237</v>
      </c>
      <c r="D56" s="227"/>
      <c r="E56" s="228" t="s">
        <v>326</v>
      </c>
      <c r="F56" s="229" t="s">
        <v>38</v>
      </c>
      <c r="G56" s="230" t="s">
        <v>327</v>
      </c>
      <c r="H56" s="230" t="s">
        <v>240</v>
      </c>
      <c r="I56" s="231" t="s">
        <v>241</v>
      </c>
      <c r="J56" s="231" t="s">
        <v>242</v>
      </c>
      <c r="K56" s="230" t="s">
        <v>207</v>
      </c>
      <c r="L56" s="230" t="s">
        <v>328</v>
      </c>
      <c r="M56" s="232">
        <v>135.25</v>
      </c>
      <c r="N56" s="224"/>
      <c r="O56" s="224"/>
      <c r="P56" s="47"/>
      <c r="Q56" s="47"/>
      <c r="R56" s="47"/>
      <c r="S56" s="48"/>
      <c r="T56" s="32">
        <f>IF(H56="Ja",VLOOKUP(K56,'Ausfüllen_Kalkulationsdaten UR'!$A$10:$E$18,4),0)</f>
        <v>0</v>
      </c>
      <c r="U56" s="33">
        <f>V56/'Ausfüllen_Kalkulationsdaten UR'!$E$6</f>
        <v>0</v>
      </c>
      <c r="V56" s="34">
        <f t="shared" si="0"/>
        <v>0</v>
      </c>
      <c r="W56" s="35" t="str">
        <f>IF(T56=0,"keine Reinigung",VLOOKUP(T56,'Ausfüllen_Kalkulationsdaten UR'!$A$27:$E$39,3,FALSE))</f>
        <v>keine Reinigung</v>
      </c>
      <c r="X56" s="36" t="str">
        <f>IF(T56=0,"0",VLOOKUP(T56,'Ausfüllen_Kalkulationsdaten UR'!$A$27:$E$39,4,FALSE))</f>
        <v>0</v>
      </c>
      <c r="Y56" s="51">
        <f>IF(T56=0,0,VLOOKUP(K56,'Ausfüllen_Kalkulationsdaten UR'!$A$10:$E$18,5,FALSE))</f>
        <v>0</v>
      </c>
      <c r="Z56" s="37">
        <f>ROUND(AC56/'Ausfüllen_Kalkulationsdaten UR'!$E$6,2)</f>
        <v>0</v>
      </c>
      <c r="AA56" s="37">
        <f>Z56*'Ausfüllen_Kalkulationsdaten UR'!$E$5</f>
        <v>0</v>
      </c>
      <c r="AB56" s="38">
        <f t="shared" si="1"/>
        <v>0</v>
      </c>
      <c r="AC56" s="38">
        <f t="shared" si="2"/>
        <v>0</v>
      </c>
      <c r="AD56" s="49">
        <f>'Ausfüllen_Kalkulationsdaten UR'!$D$21</f>
        <v>0</v>
      </c>
      <c r="AE56" s="39">
        <f t="shared" si="3"/>
        <v>0</v>
      </c>
      <c r="AF56" s="39">
        <f t="shared" si="4"/>
        <v>0</v>
      </c>
      <c r="AG56" s="39">
        <f>AE56/'Ausfüllen_Kalkulationsdaten UR'!$E$6</f>
        <v>0</v>
      </c>
      <c r="AH56" s="19"/>
    </row>
    <row r="57" spans="1:34" x14ac:dyDescent="0.2">
      <c r="A57" s="14"/>
      <c r="B57" s="183"/>
      <c r="C57" s="183"/>
      <c r="D57" s="183"/>
      <c r="E57" s="183"/>
      <c r="F57" s="183"/>
      <c r="G57" s="183"/>
      <c r="H57" s="225"/>
      <c r="I57" s="225"/>
      <c r="J57" s="225"/>
      <c r="K57" s="225"/>
      <c r="L57" s="225"/>
      <c r="M57" s="225"/>
      <c r="N57" s="225"/>
      <c r="O57" s="226"/>
      <c r="P57" s="74"/>
      <c r="Q57" s="74"/>
      <c r="R57" s="74"/>
      <c r="S57" s="15"/>
      <c r="T57" s="15"/>
      <c r="U57" s="14"/>
      <c r="V57" s="14"/>
      <c r="W57" s="15"/>
      <c r="X57" s="14"/>
      <c r="Y57" s="52"/>
      <c r="Z57" s="15"/>
      <c r="AA57" s="14"/>
      <c r="AB57" s="15"/>
      <c r="AC57" s="15"/>
      <c r="AD57" s="50"/>
      <c r="AE57" s="14"/>
      <c r="AF57" s="14"/>
      <c r="AG57" s="14"/>
      <c r="AH57" s="14"/>
    </row>
    <row r="58" spans="1:34" x14ac:dyDescent="0.2">
      <c r="A58" s="14"/>
      <c r="B58" s="183"/>
      <c r="C58" s="183"/>
      <c r="D58" s="183"/>
      <c r="E58" s="183"/>
      <c r="F58" s="183"/>
      <c r="G58" s="183"/>
      <c r="H58" s="225"/>
      <c r="I58" s="225"/>
      <c r="J58" s="225"/>
      <c r="K58" s="225"/>
      <c r="L58" s="225"/>
      <c r="M58" s="225"/>
      <c r="N58" s="225"/>
      <c r="O58" s="226"/>
      <c r="P58" s="74"/>
      <c r="Q58" s="74"/>
      <c r="R58" s="74"/>
      <c r="S58" s="15"/>
      <c r="T58" s="15"/>
      <c r="U58" s="14"/>
      <c r="V58" s="14"/>
      <c r="W58" s="15"/>
      <c r="X58" s="14"/>
      <c r="Y58" s="52"/>
      <c r="Z58" s="15"/>
      <c r="AA58" s="14"/>
      <c r="AB58" s="15"/>
      <c r="AC58" s="15"/>
      <c r="AD58" s="50"/>
      <c r="AE58" s="14"/>
      <c r="AF58" s="14"/>
      <c r="AG58" s="14"/>
      <c r="AH58" s="14"/>
    </row>
    <row r="59" spans="1:34" x14ac:dyDescent="0.2">
      <c r="A59" s="14"/>
      <c r="B59" s="183"/>
      <c r="C59" s="183"/>
      <c r="D59" s="183"/>
      <c r="E59" s="183"/>
      <c r="F59" s="183"/>
      <c r="G59" s="183"/>
      <c r="H59" s="225"/>
      <c r="I59" s="225"/>
      <c r="J59" s="225"/>
      <c r="K59" s="225"/>
      <c r="L59" s="225"/>
      <c r="M59" s="225"/>
      <c r="N59" s="225"/>
      <c r="O59" s="226"/>
      <c r="P59" s="74"/>
      <c r="Q59" s="74"/>
      <c r="R59" s="74"/>
      <c r="S59" s="15"/>
      <c r="T59" s="15"/>
      <c r="U59" s="14"/>
      <c r="V59" s="14"/>
      <c r="W59" s="15"/>
      <c r="X59" s="14"/>
      <c r="Y59" s="52"/>
      <c r="Z59" s="15"/>
      <c r="AA59" s="14"/>
      <c r="AB59" s="15"/>
      <c r="AC59" s="15"/>
      <c r="AD59" s="50"/>
      <c r="AE59" s="14"/>
      <c r="AF59" s="14"/>
      <c r="AG59" s="14"/>
      <c r="AH59" s="14"/>
    </row>
    <row r="60" spans="1:34" x14ac:dyDescent="0.2">
      <c r="A60" s="14"/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26"/>
      <c r="P60" s="74"/>
      <c r="Q60" s="74"/>
      <c r="R60" s="74"/>
      <c r="S60" s="15"/>
      <c r="T60" s="15"/>
      <c r="U60" s="14"/>
      <c r="V60" s="14"/>
      <c r="W60" s="15"/>
      <c r="X60" s="14"/>
      <c r="Y60" s="52"/>
      <c r="Z60" s="15"/>
      <c r="AA60" s="14"/>
      <c r="AB60" s="15"/>
      <c r="AC60" s="15"/>
      <c r="AD60" s="50"/>
      <c r="AE60" s="14"/>
      <c r="AF60" s="14"/>
      <c r="AG60" s="14"/>
      <c r="AH60" s="14"/>
    </row>
    <row r="61" spans="1:34" x14ac:dyDescent="0.2">
      <c r="A61" s="14"/>
      <c r="B61" s="225"/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26"/>
      <c r="P61" s="74"/>
      <c r="Q61" s="74"/>
      <c r="R61" s="74"/>
      <c r="S61" s="15"/>
      <c r="T61" s="15"/>
      <c r="U61" s="14"/>
      <c r="V61" s="14"/>
      <c r="W61" s="15"/>
      <c r="X61" s="14"/>
      <c r="Y61" s="52"/>
      <c r="Z61" s="15"/>
      <c r="AA61" s="14"/>
      <c r="AB61" s="15"/>
      <c r="AC61" s="15"/>
      <c r="AD61" s="50"/>
      <c r="AE61" s="14"/>
      <c r="AF61" s="14"/>
      <c r="AG61" s="14"/>
      <c r="AH61" s="14"/>
    </row>
    <row r="62" spans="1:34" x14ac:dyDescent="0.2">
      <c r="A62" s="1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6"/>
      <c r="P62" s="74"/>
      <c r="Q62" s="74"/>
      <c r="R62" s="74"/>
      <c r="S62" s="15"/>
      <c r="T62" s="15"/>
      <c r="U62" s="14"/>
      <c r="V62" s="14"/>
      <c r="W62" s="15"/>
      <c r="X62" s="14"/>
      <c r="Y62" s="52"/>
      <c r="Z62" s="15"/>
      <c r="AA62" s="14"/>
      <c r="AB62" s="15"/>
      <c r="AC62" s="15"/>
      <c r="AD62" s="50"/>
      <c r="AE62" s="14"/>
      <c r="AF62" s="14"/>
      <c r="AG62" s="14"/>
      <c r="AH62" s="14"/>
    </row>
    <row r="63" spans="1:34" x14ac:dyDescent="0.2">
      <c r="A63" s="14"/>
      <c r="B63" s="225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6"/>
      <c r="P63" s="74"/>
      <c r="Q63" s="74"/>
      <c r="R63" s="74"/>
      <c r="S63" s="15"/>
      <c r="T63" s="15"/>
      <c r="U63" s="14"/>
      <c r="V63" s="14"/>
      <c r="W63" s="15"/>
      <c r="X63" s="14"/>
      <c r="Y63" s="52"/>
      <c r="Z63" s="15"/>
      <c r="AA63" s="14"/>
      <c r="AB63" s="15"/>
      <c r="AC63" s="15"/>
      <c r="AD63" s="50"/>
      <c r="AE63" s="14"/>
      <c r="AF63" s="14"/>
      <c r="AG63" s="14"/>
      <c r="AH63" s="14"/>
    </row>
    <row r="64" spans="1:34" x14ac:dyDescent="0.2">
      <c r="A64" s="14"/>
      <c r="B64" s="225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6"/>
      <c r="P64" s="74"/>
      <c r="Q64" s="74"/>
      <c r="R64" s="74"/>
      <c r="S64" s="15"/>
      <c r="T64" s="15"/>
      <c r="U64" s="14"/>
      <c r="V64" s="14"/>
      <c r="W64" s="15"/>
      <c r="X64" s="14"/>
      <c r="Y64" s="52"/>
      <c r="Z64" s="15"/>
      <c r="AA64" s="14"/>
      <c r="AB64" s="15"/>
      <c r="AC64" s="15"/>
      <c r="AD64" s="50"/>
      <c r="AE64" s="14"/>
      <c r="AF64" s="14"/>
      <c r="AG64" s="14"/>
      <c r="AH64" s="14"/>
    </row>
    <row r="65" spans="1:34" x14ac:dyDescent="0.2">
      <c r="A65" s="14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6"/>
      <c r="P65" s="74"/>
      <c r="Q65" s="74"/>
      <c r="R65" s="74"/>
      <c r="S65" s="15"/>
      <c r="T65" s="15"/>
      <c r="U65" s="14"/>
      <c r="V65" s="14"/>
      <c r="W65" s="15"/>
      <c r="X65" s="14"/>
      <c r="Y65" s="52"/>
      <c r="Z65" s="15"/>
      <c r="AA65" s="14"/>
      <c r="AB65" s="15"/>
      <c r="AC65" s="15"/>
      <c r="AD65" s="50"/>
      <c r="AE65" s="14"/>
      <c r="AF65" s="14"/>
      <c r="AG65" s="14"/>
      <c r="AH65" s="14"/>
    </row>
    <row r="66" spans="1:34" x14ac:dyDescent="0.2">
      <c r="A66" s="14"/>
      <c r="B66" s="225"/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6"/>
      <c r="P66" s="74"/>
      <c r="Q66" s="74"/>
      <c r="R66" s="74"/>
      <c r="S66" s="15"/>
      <c r="T66" s="15"/>
      <c r="U66" s="14"/>
      <c r="V66" s="14"/>
      <c r="W66" s="15"/>
      <c r="X66" s="14"/>
      <c r="Y66" s="52"/>
      <c r="Z66" s="15"/>
      <c r="AA66" s="14"/>
      <c r="AB66" s="15"/>
      <c r="AC66" s="15"/>
      <c r="AD66" s="50"/>
      <c r="AE66" s="14"/>
      <c r="AF66" s="14"/>
      <c r="AG66" s="14"/>
      <c r="AH66" s="14"/>
    </row>
    <row r="67" spans="1:34" x14ac:dyDescent="0.2">
      <c r="A67" s="14"/>
      <c r="B67" s="225"/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6"/>
      <c r="P67" s="74"/>
      <c r="Q67" s="74"/>
      <c r="R67" s="74"/>
      <c r="S67" s="15"/>
      <c r="T67" s="15"/>
      <c r="U67" s="14"/>
      <c r="V67" s="14"/>
      <c r="W67" s="15"/>
      <c r="X67" s="14"/>
      <c r="Y67" s="52"/>
      <c r="Z67" s="15"/>
      <c r="AA67" s="14"/>
      <c r="AB67" s="15"/>
      <c r="AC67" s="15"/>
      <c r="AD67" s="50"/>
      <c r="AE67" s="14"/>
      <c r="AF67" s="14"/>
      <c r="AG67" s="14"/>
      <c r="AH67" s="14"/>
    </row>
    <row r="68" spans="1:34" x14ac:dyDescent="0.2">
      <c r="A68" s="14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6"/>
      <c r="P68" s="74"/>
      <c r="Q68" s="74"/>
      <c r="R68" s="74"/>
      <c r="S68" s="15"/>
      <c r="T68" s="15"/>
      <c r="U68" s="14"/>
      <c r="V68" s="14"/>
      <c r="W68" s="15"/>
      <c r="X68" s="14"/>
      <c r="Y68" s="52"/>
      <c r="Z68" s="15"/>
      <c r="AA68" s="14"/>
      <c r="AB68" s="15"/>
      <c r="AC68" s="15"/>
      <c r="AD68" s="50"/>
      <c r="AE68" s="14"/>
      <c r="AF68" s="14"/>
      <c r="AG68" s="14"/>
      <c r="AH68" s="14"/>
    </row>
    <row r="69" spans="1:34" x14ac:dyDescent="0.2">
      <c r="A69" s="14"/>
      <c r="B69" s="225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26"/>
      <c r="P69" s="74"/>
      <c r="Q69" s="74"/>
      <c r="R69" s="74"/>
      <c r="S69" s="15"/>
      <c r="T69" s="15"/>
      <c r="U69" s="14"/>
      <c r="V69" s="14"/>
      <c r="W69" s="15"/>
      <c r="X69" s="14"/>
      <c r="Y69" s="52"/>
      <c r="Z69" s="15"/>
      <c r="AA69" s="14"/>
      <c r="AB69" s="15"/>
      <c r="AC69" s="15"/>
      <c r="AD69" s="50"/>
      <c r="AE69" s="14"/>
      <c r="AF69" s="14"/>
      <c r="AG69" s="14"/>
      <c r="AH69" s="14"/>
    </row>
    <row r="70" spans="1:34" x14ac:dyDescent="0.2">
      <c r="A70" s="14"/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26"/>
      <c r="P70" s="74"/>
      <c r="Q70" s="74"/>
      <c r="R70" s="74"/>
      <c r="S70" s="15"/>
      <c r="T70" s="15"/>
      <c r="U70" s="14"/>
      <c r="V70" s="14"/>
      <c r="W70" s="15"/>
      <c r="X70" s="14"/>
      <c r="Y70" s="52"/>
      <c r="Z70" s="15"/>
      <c r="AA70" s="14"/>
      <c r="AB70" s="15"/>
      <c r="AC70" s="15"/>
      <c r="AD70" s="50"/>
      <c r="AE70" s="14"/>
      <c r="AF70" s="14"/>
      <c r="AG70" s="14"/>
      <c r="AH70" s="14"/>
    </row>
    <row r="71" spans="1:34" x14ac:dyDescent="0.2">
      <c r="A71" s="14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6"/>
      <c r="P71" s="74"/>
      <c r="Q71" s="74"/>
      <c r="R71" s="74"/>
      <c r="S71" s="15"/>
      <c r="T71" s="15"/>
      <c r="U71" s="14"/>
      <c r="V71" s="14"/>
      <c r="W71" s="15"/>
      <c r="X71" s="14"/>
      <c r="Y71" s="52"/>
      <c r="Z71" s="15"/>
      <c r="AA71" s="14"/>
      <c r="AB71" s="15"/>
      <c r="AC71" s="15"/>
      <c r="AD71" s="50"/>
      <c r="AE71" s="14"/>
      <c r="AF71" s="14"/>
      <c r="AG71" s="14"/>
      <c r="AH71" s="14"/>
    </row>
    <row r="72" spans="1:34" x14ac:dyDescent="0.2">
      <c r="A72" s="14"/>
      <c r="B72" s="225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26"/>
      <c r="P72" s="74"/>
      <c r="Q72" s="74"/>
      <c r="R72" s="74"/>
      <c r="S72" s="15"/>
      <c r="T72" s="15"/>
      <c r="U72" s="14"/>
      <c r="V72" s="14"/>
      <c r="W72" s="15"/>
      <c r="X72" s="14"/>
      <c r="Y72" s="52"/>
      <c r="Z72" s="15"/>
      <c r="AA72" s="14"/>
      <c r="AB72" s="15"/>
      <c r="AC72" s="15"/>
      <c r="AD72" s="50"/>
      <c r="AE72" s="14"/>
      <c r="AF72" s="14"/>
      <c r="AG72" s="14"/>
      <c r="AH72" s="14"/>
    </row>
    <row r="73" spans="1:34" x14ac:dyDescent="0.2">
      <c r="A73" s="14"/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6"/>
      <c r="P73" s="74"/>
      <c r="Q73" s="74"/>
      <c r="R73" s="74"/>
      <c r="S73" s="15"/>
      <c r="T73" s="15"/>
      <c r="U73" s="14"/>
      <c r="V73" s="14"/>
      <c r="W73" s="15"/>
      <c r="X73" s="14"/>
      <c r="Y73" s="52"/>
      <c r="Z73" s="15"/>
      <c r="AA73" s="14"/>
      <c r="AB73" s="15"/>
      <c r="AC73" s="15"/>
      <c r="AD73" s="50"/>
      <c r="AE73" s="14"/>
      <c r="AF73" s="14"/>
      <c r="AG73" s="14"/>
      <c r="AH73" s="14"/>
    </row>
    <row r="74" spans="1:34" x14ac:dyDescent="0.2">
      <c r="A74" s="14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6"/>
      <c r="P74" s="74"/>
      <c r="Q74" s="74"/>
      <c r="R74" s="74"/>
      <c r="S74" s="15"/>
      <c r="T74" s="15"/>
      <c r="U74" s="14"/>
      <c r="V74" s="14"/>
      <c r="W74" s="15"/>
      <c r="X74" s="14"/>
      <c r="Y74" s="52"/>
      <c r="Z74" s="15"/>
      <c r="AA74" s="14"/>
      <c r="AB74" s="15"/>
      <c r="AC74" s="15"/>
      <c r="AD74" s="50"/>
      <c r="AE74" s="14"/>
      <c r="AF74" s="14"/>
      <c r="AG74" s="14"/>
      <c r="AH74" s="14"/>
    </row>
    <row r="75" spans="1:34" x14ac:dyDescent="0.2">
      <c r="A75" s="14"/>
      <c r="B75" s="225"/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225"/>
      <c r="O75" s="226"/>
      <c r="P75" s="74"/>
      <c r="Q75" s="74"/>
      <c r="R75" s="74"/>
      <c r="S75" s="15"/>
      <c r="T75" s="15"/>
      <c r="U75" s="14"/>
      <c r="V75" s="14"/>
      <c r="W75" s="15"/>
      <c r="X75" s="14"/>
      <c r="Y75" s="52"/>
      <c r="Z75" s="15"/>
      <c r="AA75" s="14"/>
      <c r="AB75" s="15"/>
      <c r="AC75" s="15"/>
      <c r="AD75" s="50"/>
      <c r="AE75" s="14"/>
      <c r="AF75" s="14"/>
      <c r="AG75" s="14"/>
      <c r="AH75" s="14"/>
    </row>
    <row r="76" spans="1:34" x14ac:dyDescent="0.2">
      <c r="A76" s="14"/>
      <c r="B76" s="225"/>
      <c r="C76" s="225"/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6"/>
      <c r="P76" s="74"/>
      <c r="Q76" s="74"/>
      <c r="R76" s="74"/>
      <c r="S76" s="15"/>
      <c r="T76" s="15"/>
      <c r="U76" s="14"/>
      <c r="V76" s="14"/>
      <c r="W76" s="15"/>
      <c r="X76" s="14"/>
      <c r="Y76" s="52"/>
      <c r="Z76" s="15"/>
      <c r="AA76" s="14"/>
      <c r="AB76" s="15"/>
      <c r="AC76" s="15"/>
      <c r="AD76" s="50"/>
      <c r="AE76" s="14"/>
      <c r="AF76" s="14"/>
      <c r="AG76" s="14"/>
      <c r="AH76" s="14"/>
    </row>
    <row r="77" spans="1:34" x14ac:dyDescent="0.2">
      <c r="A77" s="14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6"/>
      <c r="P77" s="74"/>
      <c r="Q77" s="74"/>
      <c r="R77" s="74"/>
      <c r="S77" s="15"/>
      <c r="T77" s="15"/>
      <c r="U77" s="14"/>
      <c r="V77" s="14"/>
      <c r="W77" s="15"/>
      <c r="X77" s="14"/>
      <c r="Y77" s="52"/>
      <c r="Z77" s="15"/>
      <c r="AA77" s="14"/>
      <c r="AB77" s="15"/>
      <c r="AC77" s="15"/>
      <c r="AD77" s="50"/>
      <c r="AE77" s="14"/>
      <c r="AF77" s="14"/>
      <c r="AG77" s="14"/>
      <c r="AH77" s="14"/>
    </row>
    <row r="78" spans="1:34" x14ac:dyDescent="0.2">
      <c r="A78" s="14"/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P78" s="74"/>
      <c r="Q78" s="74"/>
      <c r="R78" s="74"/>
      <c r="S78" s="15"/>
      <c r="T78" s="15"/>
      <c r="U78" s="14"/>
      <c r="V78" s="14"/>
      <c r="W78" s="15"/>
      <c r="X78" s="14"/>
      <c r="Y78" s="52"/>
      <c r="Z78" s="15"/>
      <c r="AA78" s="14"/>
      <c r="AB78" s="15"/>
      <c r="AC78" s="15"/>
      <c r="AD78" s="50"/>
      <c r="AE78" s="14"/>
      <c r="AF78" s="14"/>
      <c r="AG78" s="14"/>
      <c r="AH78" s="14"/>
    </row>
    <row r="79" spans="1:34" x14ac:dyDescent="0.2">
      <c r="A79" s="14"/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6"/>
      <c r="P79" s="74"/>
      <c r="Q79" s="74"/>
      <c r="R79" s="74"/>
      <c r="S79" s="15"/>
      <c r="T79" s="15"/>
      <c r="U79" s="14"/>
      <c r="V79" s="14"/>
      <c r="W79" s="15"/>
      <c r="X79" s="14"/>
      <c r="Y79" s="52"/>
      <c r="Z79" s="15"/>
      <c r="AA79" s="14"/>
      <c r="AB79" s="15"/>
      <c r="AC79" s="15"/>
      <c r="AD79" s="50"/>
      <c r="AE79" s="14"/>
      <c r="AF79" s="14"/>
      <c r="AG79" s="14"/>
      <c r="AH79" s="14"/>
    </row>
    <row r="80" spans="1:34" x14ac:dyDescent="0.2">
      <c r="A80" s="14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6"/>
      <c r="P80" s="74"/>
      <c r="Q80" s="74"/>
      <c r="R80" s="74"/>
      <c r="S80" s="15"/>
      <c r="T80" s="15"/>
      <c r="U80" s="14"/>
      <c r="V80" s="14"/>
      <c r="W80" s="15"/>
      <c r="X80" s="14"/>
      <c r="Y80" s="52"/>
      <c r="Z80" s="15"/>
      <c r="AA80" s="14"/>
      <c r="AB80" s="15"/>
      <c r="AC80" s="15"/>
      <c r="AD80" s="50"/>
      <c r="AE80" s="14"/>
      <c r="AF80" s="14"/>
      <c r="AG80" s="14"/>
      <c r="AH80" s="14"/>
    </row>
    <row r="81" spans="1:34" x14ac:dyDescent="0.2">
      <c r="A81" s="14"/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6"/>
      <c r="P81" s="74"/>
      <c r="Q81" s="74"/>
      <c r="R81" s="74"/>
      <c r="S81" s="15"/>
      <c r="T81" s="15"/>
      <c r="U81" s="14"/>
      <c r="V81" s="14"/>
      <c r="W81" s="15"/>
      <c r="X81" s="14"/>
      <c r="Y81" s="52"/>
      <c r="Z81" s="15"/>
      <c r="AA81" s="14"/>
      <c r="AB81" s="15"/>
      <c r="AC81" s="15"/>
      <c r="AD81" s="50"/>
      <c r="AE81" s="14"/>
      <c r="AF81" s="14"/>
      <c r="AG81" s="14"/>
      <c r="AH81" s="14"/>
    </row>
    <row r="82" spans="1:34" x14ac:dyDescent="0.2">
      <c r="A82" s="14"/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6"/>
      <c r="P82" s="74"/>
      <c r="Q82" s="74"/>
      <c r="R82" s="74"/>
      <c r="S82" s="15"/>
      <c r="T82" s="15"/>
      <c r="U82" s="14"/>
      <c r="V82" s="14"/>
      <c r="W82" s="15"/>
      <c r="X82" s="14"/>
      <c r="Y82" s="52"/>
      <c r="Z82" s="15"/>
      <c r="AA82" s="14"/>
      <c r="AB82" s="15"/>
      <c r="AC82" s="15"/>
      <c r="AD82" s="50"/>
      <c r="AE82" s="14"/>
      <c r="AF82" s="14"/>
      <c r="AG82" s="14"/>
      <c r="AH82" s="14"/>
    </row>
    <row r="83" spans="1:34" x14ac:dyDescent="0.2">
      <c r="A83" s="14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6"/>
      <c r="P83" s="74"/>
      <c r="Q83" s="74"/>
      <c r="R83" s="74"/>
      <c r="S83" s="15"/>
      <c r="T83" s="15"/>
      <c r="U83" s="14"/>
      <c r="V83" s="14"/>
      <c r="W83" s="15"/>
      <c r="X83" s="14"/>
      <c r="Y83" s="52"/>
      <c r="Z83" s="15"/>
      <c r="AA83" s="14"/>
      <c r="AB83" s="15"/>
      <c r="AC83" s="15"/>
      <c r="AD83" s="50"/>
      <c r="AE83" s="14"/>
      <c r="AF83" s="14"/>
      <c r="AG83" s="14"/>
      <c r="AH83" s="14"/>
    </row>
    <row r="84" spans="1:34" x14ac:dyDescent="0.2">
      <c r="A84" s="14"/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  <c r="O84" s="226"/>
      <c r="P84" s="74"/>
      <c r="Q84" s="74"/>
      <c r="R84" s="74"/>
      <c r="S84" s="15"/>
      <c r="T84" s="15"/>
      <c r="U84" s="14"/>
      <c r="V84" s="14"/>
      <c r="W84" s="15"/>
      <c r="X84" s="14"/>
      <c r="Y84" s="52"/>
      <c r="Z84" s="15"/>
      <c r="AA84" s="14"/>
      <c r="AB84" s="15"/>
      <c r="AC84" s="15"/>
      <c r="AD84" s="50"/>
      <c r="AE84" s="14"/>
      <c r="AF84" s="14"/>
      <c r="AG84" s="14"/>
      <c r="AH84" s="14"/>
    </row>
    <row r="85" spans="1:34" x14ac:dyDescent="0.2">
      <c r="A85" s="14"/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225"/>
      <c r="O85" s="226"/>
      <c r="P85" s="74"/>
      <c r="Q85" s="74"/>
      <c r="R85" s="74"/>
      <c r="S85" s="15"/>
      <c r="T85" s="15"/>
      <c r="U85" s="14"/>
      <c r="V85" s="14"/>
      <c r="W85" s="15"/>
      <c r="X85" s="14"/>
      <c r="Y85" s="52"/>
      <c r="Z85" s="15"/>
      <c r="AA85" s="14"/>
      <c r="AB85" s="15"/>
      <c r="AC85" s="15"/>
      <c r="AD85" s="50"/>
      <c r="AE85" s="14"/>
      <c r="AF85" s="14"/>
      <c r="AG85" s="14"/>
      <c r="AH85" s="14"/>
    </row>
    <row r="86" spans="1:34" x14ac:dyDescent="0.2">
      <c r="A86" s="14"/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6"/>
      <c r="P86" s="74"/>
      <c r="Q86" s="74"/>
      <c r="R86" s="74"/>
      <c r="S86" s="15"/>
      <c r="T86" s="15"/>
      <c r="U86" s="14"/>
      <c r="V86" s="14"/>
      <c r="W86" s="15"/>
      <c r="X86" s="14"/>
      <c r="Y86" s="52"/>
      <c r="Z86" s="15"/>
      <c r="AA86" s="14"/>
      <c r="AB86" s="15"/>
      <c r="AC86" s="15"/>
      <c r="AD86" s="50"/>
      <c r="AE86" s="14"/>
      <c r="AF86" s="14"/>
      <c r="AG86" s="14"/>
      <c r="AH86" s="14"/>
    </row>
    <row r="87" spans="1:34" x14ac:dyDescent="0.2">
      <c r="A87" s="14"/>
      <c r="B87" s="225"/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6"/>
      <c r="P87" s="74"/>
      <c r="Q87" s="74"/>
      <c r="R87" s="74"/>
      <c r="S87" s="15"/>
      <c r="T87" s="15"/>
      <c r="U87" s="14"/>
      <c r="V87" s="14"/>
      <c r="W87" s="15"/>
      <c r="X87" s="14"/>
      <c r="Y87" s="52"/>
      <c r="Z87" s="15"/>
      <c r="AA87" s="14"/>
      <c r="AB87" s="15"/>
      <c r="AC87" s="15"/>
      <c r="AD87" s="50"/>
      <c r="AE87" s="14"/>
      <c r="AF87" s="14"/>
      <c r="AG87" s="14"/>
      <c r="AH87" s="14"/>
    </row>
    <row r="88" spans="1:34" x14ac:dyDescent="0.2">
      <c r="A88" s="14"/>
      <c r="B88" s="225"/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25"/>
      <c r="N88" s="225"/>
      <c r="O88" s="226"/>
      <c r="P88" s="74"/>
      <c r="Q88" s="74"/>
      <c r="R88" s="74"/>
      <c r="S88" s="15"/>
      <c r="T88" s="15"/>
      <c r="U88" s="14"/>
      <c r="V88" s="14"/>
      <c r="W88" s="15"/>
      <c r="X88" s="14"/>
      <c r="Y88" s="52"/>
      <c r="Z88" s="15"/>
      <c r="AA88" s="14"/>
      <c r="AB88" s="15"/>
      <c r="AC88" s="15"/>
      <c r="AD88" s="50"/>
      <c r="AE88" s="14"/>
      <c r="AF88" s="14"/>
      <c r="AG88" s="14"/>
      <c r="AH88" s="14"/>
    </row>
    <row r="89" spans="1:34" x14ac:dyDescent="0.2">
      <c r="A89" s="14"/>
      <c r="B89" s="225"/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6"/>
      <c r="P89" s="74"/>
      <c r="Q89" s="74"/>
      <c r="R89" s="74"/>
      <c r="S89" s="15"/>
      <c r="T89" s="15"/>
      <c r="U89" s="14"/>
      <c r="V89" s="14"/>
      <c r="W89" s="15"/>
      <c r="X89" s="14"/>
      <c r="Y89" s="52"/>
      <c r="Z89" s="15"/>
      <c r="AA89" s="14"/>
      <c r="AB89" s="15"/>
      <c r="AC89" s="15"/>
      <c r="AD89" s="50"/>
      <c r="AE89" s="14"/>
      <c r="AF89" s="14"/>
      <c r="AG89" s="14"/>
      <c r="AH89" s="14"/>
    </row>
    <row r="90" spans="1:34" x14ac:dyDescent="0.2">
      <c r="A90" s="14"/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6"/>
      <c r="P90" s="74"/>
      <c r="Q90" s="74"/>
      <c r="R90" s="74"/>
      <c r="S90" s="15"/>
      <c r="T90" s="15"/>
      <c r="U90" s="14"/>
      <c r="V90" s="14"/>
      <c r="W90" s="15"/>
      <c r="X90" s="14"/>
      <c r="Y90" s="52"/>
      <c r="Z90" s="15"/>
      <c r="AA90" s="14"/>
      <c r="AB90" s="15"/>
      <c r="AC90" s="15"/>
      <c r="AD90" s="50"/>
      <c r="AE90" s="14"/>
      <c r="AF90" s="14"/>
      <c r="AG90" s="14"/>
      <c r="AH90" s="14"/>
    </row>
    <row r="91" spans="1:34" x14ac:dyDescent="0.2">
      <c r="A91" s="14"/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6"/>
      <c r="P91" s="74"/>
      <c r="Q91" s="74"/>
      <c r="R91" s="74"/>
      <c r="S91" s="15"/>
      <c r="T91" s="15"/>
      <c r="U91" s="14"/>
      <c r="V91" s="14"/>
      <c r="W91" s="15"/>
      <c r="X91" s="14"/>
      <c r="Y91" s="52"/>
      <c r="Z91" s="15"/>
      <c r="AA91" s="14"/>
      <c r="AB91" s="15"/>
      <c r="AC91" s="15"/>
      <c r="AD91" s="50"/>
      <c r="AE91" s="14"/>
      <c r="AF91" s="14"/>
      <c r="AG91" s="14"/>
      <c r="AH91" s="14"/>
    </row>
    <row r="92" spans="1:34" x14ac:dyDescent="0.2">
      <c r="A92" s="14"/>
      <c r="B92" s="225"/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6"/>
      <c r="P92" s="74"/>
      <c r="Q92" s="74"/>
      <c r="R92" s="74"/>
      <c r="S92" s="15"/>
      <c r="T92" s="15"/>
      <c r="U92" s="14"/>
      <c r="V92" s="14"/>
      <c r="W92" s="15"/>
      <c r="X92" s="14"/>
      <c r="Y92" s="52"/>
      <c r="Z92" s="15"/>
      <c r="AA92" s="14"/>
      <c r="AB92" s="15"/>
      <c r="AC92" s="15"/>
      <c r="AD92" s="50"/>
      <c r="AE92" s="14"/>
      <c r="AF92" s="14"/>
      <c r="AG92" s="14"/>
      <c r="AH92" s="14"/>
    </row>
    <row r="93" spans="1:34" x14ac:dyDescent="0.2">
      <c r="A93" s="14"/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6"/>
      <c r="P93" s="74"/>
      <c r="Q93" s="74"/>
      <c r="R93" s="74"/>
      <c r="S93" s="15"/>
      <c r="T93" s="15"/>
      <c r="U93" s="14"/>
      <c r="V93" s="14"/>
      <c r="W93" s="15"/>
      <c r="X93" s="14"/>
      <c r="Y93" s="52"/>
      <c r="Z93" s="15"/>
      <c r="AA93" s="14"/>
      <c r="AB93" s="15"/>
      <c r="AC93" s="15"/>
      <c r="AD93" s="50"/>
      <c r="AE93" s="14"/>
      <c r="AF93" s="14"/>
      <c r="AG93" s="14"/>
      <c r="AH93" s="14"/>
    </row>
    <row r="94" spans="1:34" x14ac:dyDescent="0.2">
      <c r="A94" s="14"/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6"/>
      <c r="P94" s="74"/>
      <c r="Q94" s="74"/>
      <c r="R94" s="74"/>
      <c r="S94" s="15"/>
      <c r="T94" s="15"/>
      <c r="U94" s="14"/>
      <c r="V94" s="14"/>
      <c r="W94" s="15"/>
      <c r="X94" s="14"/>
      <c r="Y94" s="52"/>
      <c r="Z94" s="15"/>
      <c r="AA94" s="14"/>
      <c r="AB94" s="15"/>
      <c r="AC94" s="15"/>
      <c r="AD94" s="50"/>
      <c r="AE94" s="14"/>
      <c r="AF94" s="14"/>
      <c r="AG94" s="14"/>
      <c r="AH94" s="14"/>
    </row>
    <row r="95" spans="1:34" x14ac:dyDescent="0.2">
      <c r="A95" s="14"/>
      <c r="B95" s="225"/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6"/>
      <c r="P95" s="74"/>
      <c r="Q95" s="74"/>
      <c r="R95" s="74"/>
      <c r="S95" s="15"/>
      <c r="T95" s="15"/>
      <c r="U95" s="14"/>
      <c r="V95" s="14"/>
      <c r="W95" s="15"/>
      <c r="X95" s="14"/>
      <c r="Y95" s="52"/>
      <c r="Z95" s="15"/>
      <c r="AA95" s="14"/>
      <c r="AB95" s="15"/>
      <c r="AC95" s="15"/>
      <c r="AD95" s="50"/>
      <c r="AE95" s="14"/>
      <c r="AF95" s="14"/>
      <c r="AG95" s="14"/>
      <c r="AH95" s="14"/>
    </row>
    <row r="96" spans="1:34" x14ac:dyDescent="0.2">
      <c r="A96" s="14"/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6"/>
      <c r="P96" s="74"/>
      <c r="Q96" s="74"/>
      <c r="R96" s="74"/>
      <c r="S96" s="15"/>
      <c r="T96" s="15"/>
      <c r="U96" s="14"/>
      <c r="V96" s="14"/>
      <c r="W96" s="15"/>
      <c r="X96" s="14"/>
      <c r="Y96" s="52"/>
      <c r="Z96" s="15"/>
      <c r="AA96" s="14"/>
      <c r="AB96" s="15"/>
      <c r="AC96" s="15"/>
      <c r="AD96" s="50"/>
      <c r="AE96" s="14"/>
      <c r="AF96" s="14"/>
      <c r="AG96" s="14"/>
      <c r="AH96" s="14"/>
    </row>
    <row r="97" spans="1:34" x14ac:dyDescent="0.2">
      <c r="A97" s="14"/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26"/>
      <c r="P97" s="74"/>
      <c r="Q97" s="74"/>
      <c r="R97" s="74"/>
      <c r="S97" s="15"/>
      <c r="T97" s="15"/>
      <c r="U97" s="14"/>
      <c r="V97" s="14"/>
      <c r="W97" s="15"/>
      <c r="X97" s="14"/>
      <c r="Y97" s="52"/>
      <c r="Z97" s="15"/>
      <c r="AA97" s="14"/>
      <c r="AB97" s="15"/>
      <c r="AC97" s="15"/>
      <c r="AD97" s="50"/>
      <c r="AE97" s="14"/>
      <c r="AF97" s="14"/>
      <c r="AG97" s="14"/>
      <c r="AH97" s="14"/>
    </row>
    <row r="98" spans="1:34" x14ac:dyDescent="0.2">
      <c r="A98" s="14"/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6"/>
      <c r="P98" s="74"/>
      <c r="Q98" s="74"/>
      <c r="R98" s="74"/>
      <c r="S98" s="15"/>
      <c r="T98" s="15"/>
      <c r="U98" s="14"/>
      <c r="V98" s="14"/>
      <c r="W98" s="15"/>
      <c r="X98" s="14"/>
      <c r="Y98" s="52"/>
      <c r="Z98" s="15"/>
      <c r="AA98" s="14"/>
      <c r="AB98" s="15"/>
      <c r="AC98" s="15"/>
      <c r="AD98" s="50"/>
      <c r="AE98" s="14"/>
      <c r="AF98" s="14"/>
      <c r="AG98" s="14"/>
      <c r="AH98" s="14"/>
    </row>
    <row r="99" spans="1:34" x14ac:dyDescent="0.2">
      <c r="A99" s="14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6"/>
      <c r="P99" s="74"/>
      <c r="Q99" s="74"/>
      <c r="R99" s="74"/>
      <c r="S99" s="15"/>
      <c r="T99" s="15"/>
      <c r="U99" s="14"/>
      <c r="V99" s="14"/>
      <c r="W99" s="15"/>
      <c r="X99" s="14"/>
      <c r="Y99" s="52"/>
      <c r="Z99" s="15"/>
      <c r="AA99" s="14"/>
      <c r="AB99" s="15"/>
      <c r="AC99" s="15"/>
      <c r="AD99" s="50"/>
      <c r="AE99" s="14"/>
      <c r="AF99" s="14"/>
      <c r="AG99" s="14"/>
      <c r="AH99" s="14"/>
    </row>
    <row r="100" spans="1:34" x14ac:dyDescent="0.2">
      <c r="A100" s="14"/>
      <c r="B100" s="225"/>
      <c r="C100" s="225"/>
      <c r="D100" s="225"/>
      <c r="E100" s="225"/>
      <c r="F100" s="225"/>
      <c r="G100" s="225"/>
      <c r="H100" s="225"/>
      <c r="I100" s="225"/>
      <c r="J100" s="225"/>
      <c r="K100" s="225"/>
      <c r="L100" s="225"/>
      <c r="M100" s="225"/>
      <c r="N100" s="225"/>
      <c r="O100" s="226"/>
      <c r="P100" s="74"/>
      <c r="Q100" s="74"/>
      <c r="R100" s="74"/>
      <c r="S100" s="15"/>
      <c r="T100" s="15"/>
      <c r="U100" s="14"/>
      <c r="V100" s="14"/>
      <c r="W100" s="15"/>
      <c r="X100" s="14"/>
      <c r="Y100" s="52"/>
      <c r="Z100" s="15"/>
      <c r="AA100" s="14"/>
      <c r="AB100" s="15"/>
      <c r="AC100" s="15"/>
      <c r="AD100" s="50"/>
      <c r="AE100" s="14"/>
      <c r="AF100" s="14"/>
      <c r="AG100" s="14"/>
      <c r="AH100" s="14"/>
    </row>
    <row r="101" spans="1:34" x14ac:dyDescent="0.2">
      <c r="A101" s="14"/>
      <c r="B101" s="225"/>
      <c r="C101" s="225"/>
      <c r="D101" s="225"/>
      <c r="E101" s="225"/>
      <c r="F101" s="225"/>
      <c r="G101" s="225"/>
      <c r="H101" s="225"/>
      <c r="I101" s="225"/>
      <c r="J101" s="225"/>
      <c r="K101" s="225"/>
      <c r="L101" s="225"/>
      <c r="M101" s="225"/>
      <c r="N101" s="225"/>
      <c r="O101" s="226"/>
      <c r="P101" s="74"/>
      <c r="Q101" s="74"/>
      <c r="R101" s="74"/>
      <c r="S101" s="15"/>
      <c r="T101" s="15"/>
      <c r="U101" s="14"/>
      <c r="V101" s="14"/>
      <c r="W101" s="15"/>
      <c r="X101" s="14"/>
      <c r="Y101" s="52"/>
      <c r="Z101" s="15"/>
      <c r="AA101" s="14"/>
      <c r="AB101" s="15"/>
      <c r="AC101" s="15"/>
      <c r="AD101" s="50"/>
      <c r="AE101" s="14"/>
      <c r="AF101" s="14"/>
      <c r="AG101" s="14"/>
      <c r="AH101" s="14"/>
    </row>
    <row r="102" spans="1:34" x14ac:dyDescent="0.2">
      <c r="A102" s="14"/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6"/>
      <c r="P102" s="74"/>
      <c r="Q102" s="74"/>
      <c r="R102" s="74"/>
      <c r="S102" s="15"/>
      <c r="T102" s="15"/>
      <c r="U102" s="14"/>
      <c r="V102" s="14"/>
      <c r="W102" s="15"/>
      <c r="X102" s="14"/>
      <c r="Y102" s="52"/>
      <c r="Z102" s="15"/>
      <c r="AA102" s="14"/>
      <c r="AB102" s="15"/>
      <c r="AC102" s="15"/>
      <c r="AD102" s="50"/>
      <c r="AE102" s="14"/>
      <c r="AF102" s="14"/>
      <c r="AG102" s="14"/>
      <c r="AH102" s="14"/>
    </row>
    <row r="103" spans="1:34" x14ac:dyDescent="0.2">
      <c r="A103" s="14"/>
      <c r="B103" s="225"/>
      <c r="C103" s="225"/>
      <c r="D103" s="225"/>
      <c r="E103" s="225"/>
      <c r="F103" s="225"/>
      <c r="G103" s="225"/>
      <c r="H103" s="225"/>
      <c r="I103" s="225"/>
      <c r="J103" s="225"/>
      <c r="K103" s="225"/>
      <c r="L103" s="225"/>
      <c r="M103" s="225"/>
      <c r="N103" s="225"/>
      <c r="O103" s="226"/>
      <c r="P103" s="74"/>
      <c r="Q103" s="74"/>
      <c r="R103" s="74"/>
      <c r="S103" s="15"/>
      <c r="T103" s="15"/>
      <c r="U103" s="14"/>
      <c r="V103" s="14"/>
      <c r="W103" s="15"/>
      <c r="X103" s="14"/>
      <c r="Y103" s="52"/>
      <c r="Z103" s="15"/>
      <c r="AA103" s="14"/>
      <c r="AB103" s="15"/>
      <c r="AC103" s="15"/>
      <c r="AD103" s="50"/>
      <c r="AE103" s="14"/>
      <c r="AF103" s="14"/>
      <c r="AG103" s="14"/>
      <c r="AH103" s="14"/>
    </row>
    <row r="104" spans="1:34" x14ac:dyDescent="0.2">
      <c r="A104" s="14"/>
      <c r="B104" s="225"/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26"/>
      <c r="P104" s="74"/>
      <c r="Q104" s="74"/>
      <c r="R104" s="74"/>
      <c r="S104" s="15"/>
      <c r="T104" s="15"/>
      <c r="U104" s="14"/>
      <c r="V104" s="14"/>
      <c r="W104" s="15"/>
      <c r="X104" s="14"/>
      <c r="Y104" s="52"/>
      <c r="Z104" s="15"/>
      <c r="AA104" s="14"/>
      <c r="AB104" s="15"/>
      <c r="AC104" s="15"/>
      <c r="AD104" s="50"/>
      <c r="AE104" s="14"/>
      <c r="AF104" s="14"/>
      <c r="AG104" s="14"/>
      <c r="AH104" s="14"/>
    </row>
    <row r="105" spans="1:34" x14ac:dyDescent="0.2">
      <c r="A105" s="14"/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6"/>
      <c r="P105" s="74"/>
      <c r="Q105" s="74"/>
      <c r="R105" s="74"/>
      <c r="S105" s="15"/>
      <c r="T105" s="15"/>
      <c r="U105" s="14"/>
      <c r="V105" s="14"/>
      <c r="W105" s="15"/>
      <c r="X105" s="14"/>
      <c r="Y105" s="52"/>
      <c r="Z105" s="15"/>
      <c r="AA105" s="14"/>
      <c r="AB105" s="15"/>
      <c r="AC105" s="15"/>
      <c r="AD105" s="50"/>
      <c r="AE105" s="14"/>
      <c r="AF105" s="14"/>
      <c r="AG105" s="14"/>
      <c r="AH105" s="14"/>
    </row>
    <row r="106" spans="1:34" x14ac:dyDescent="0.2">
      <c r="A106" s="14"/>
      <c r="B106" s="225"/>
      <c r="C106" s="225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  <c r="O106" s="226"/>
      <c r="P106" s="74"/>
      <c r="Q106" s="74"/>
      <c r="R106" s="74"/>
      <c r="S106" s="15"/>
      <c r="T106" s="15"/>
      <c r="U106" s="14"/>
      <c r="V106" s="14"/>
      <c r="W106" s="15"/>
      <c r="X106" s="14"/>
      <c r="Y106" s="52"/>
      <c r="Z106" s="15"/>
      <c r="AA106" s="14"/>
      <c r="AB106" s="15"/>
      <c r="AC106" s="15"/>
      <c r="AD106" s="50"/>
      <c r="AE106" s="14"/>
      <c r="AF106" s="14"/>
      <c r="AG106" s="14"/>
      <c r="AH106" s="14"/>
    </row>
    <row r="107" spans="1:34" x14ac:dyDescent="0.2">
      <c r="A107" s="14"/>
      <c r="B107" s="225"/>
      <c r="C107" s="225"/>
      <c r="D107" s="225"/>
      <c r="E107" s="225"/>
      <c r="F107" s="225"/>
      <c r="G107" s="225"/>
      <c r="H107" s="225"/>
      <c r="I107" s="225"/>
      <c r="J107" s="225"/>
      <c r="K107" s="225"/>
      <c r="L107" s="225"/>
      <c r="M107" s="225"/>
      <c r="N107" s="225"/>
      <c r="O107" s="226"/>
      <c r="P107" s="74"/>
      <c r="Q107" s="74"/>
      <c r="R107" s="74"/>
      <c r="S107" s="15"/>
      <c r="T107" s="15"/>
      <c r="U107" s="14"/>
      <c r="V107" s="14"/>
      <c r="W107" s="15"/>
      <c r="X107" s="14"/>
      <c r="Y107" s="52"/>
      <c r="Z107" s="15"/>
      <c r="AA107" s="14"/>
      <c r="AB107" s="15"/>
      <c r="AC107" s="15"/>
      <c r="AD107" s="50"/>
      <c r="AE107" s="14"/>
      <c r="AF107" s="14"/>
      <c r="AG107" s="14"/>
      <c r="AH107" s="14"/>
    </row>
    <row r="108" spans="1:34" x14ac:dyDescent="0.2">
      <c r="A108" s="14"/>
      <c r="B108" s="225"/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6"/>
      <c r="P108" s="74"/>
      <c r="Q108" s="74"/>
      <c r="R108" s="74"/>
      <c r="S108" s="15"/>
      <c r="T108" s="15"/>
      <c r="U108" s="14"/>
      <c r="V108" s="14"/>
      <c r="W108" s="15"/>
      <c r="X108" s="14"/>
      <c r="Y108" s="52"/>
      <c r="Z108" s="15"/>
      <c r="AA108" s="14"/>
      <c r="AB108" s="15"/>
      <c r="AC108" s="15"/>
      <c r="AD108" s="50"/>
      <c r="AE108" s="14"/>
      <c r="AF108" s="14"/>
      <c r="AG108" s="14"/>
      <c r="AH108" s="14"/>
    </row>
    <row r="109" spans="1:34" x14ac:dyDescent="0.2">
      <c r="A109" s="14"/>
      <c r="B109" s="225"/>
      <c r="C109" s="225"/>
      <c r="D109" s="225"/>
      <c r="E109" s="225"/>
      <c r="F109" s="225"/>
      <c r="G109" s="225"/>
      <c r="H109" s="225"/>
      <c r="I109" s="225"/>
      <c r="J109" s="225"/>
      <c r="K109" s="225"/>
      <c r="L109" s="225"/>
      <c r="M109" s="225"/>
      <c r="N109" s="225"/>
      <c r="O109" s="226"/>
      <c r="P109" s="74"/>
      <c r="Q109" s="74"/>
      <c r="R109" s="74"/>
      <c r="S109" s="15"/>
      <c r="T109" s="15"/>
      <c r="U109" s="14"/>
      <c r="V109" s="14"/>
      <c r="W109" s="15"/>
      <c r="X109" s="14"/>
      <c r="Y109" s="52"/>
      <c r="Z109" s="15"/>
      <c r="AA109" s="14"/>
      <c r="AB109" s="15"/>
      <c r="AC109" s="15"/>
      <c r="AD109" s="50"/>
      <c r="AE109" s="14"/>
      <c r="AF109" s="14"/>
      <c r="AG109" s="14"/>
      <c r="AH109" s="14"/>
    </row>
    <row r="110" spans="1:34" x14ac:dyDescent="0.2">
      <c r="A110" s="14"/>
      <c r="B110" s="225"/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25"/>
      <c r="N110" s="225"/>
      <c r="O110" s="226"/>
      <c r="P110" s="74"/>
      <c r="Q110" s="74"/>
      <c r="R110" s="74"/>
      <c r="S110" s="15"/>
      <c r="T110" s="15"/>
      <c r="U110" s="14"/>
      <c r="V110" s="14"/>
      <c r="W110" s="15"/>
      <c r="X110" s="14"/>
      <c r="Y110" s="52"/>
      <c r="Z110" s="15"/>
      <c r="AA110" s="14"/>
      <c r="AB110" s="15"/>
      <c r="AC110" s="15"/>
      <c r="AD110" s="50"/>
      <c r="AE110" s="14"/>
      <c r="AF110" s="14"/>
      <c r="AG110" s="14"/>
      <c r="AH110" s="14"/>
    </row>
    <row r="111" spans="1:34" x14ac:dyDescent="0.2">
      <c r="A111" s="14"/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6"/>
      <c r="P111" s="74"/>
      <c r="Q111" s="74"/>
      <c r="R111" s="74"/>
      <c r="S111" s="15"/>
      <c r="T111" s="15"/>
      <c r="U111" s="14"/>
      <c r="V111" s="14"/>
      <c r="W111" s="15"/>
      <c r="X111" s="14"/>
      <c r="Y111" s="52"/>
      <c r="Z111" s="15"/>
      <c r="AA111" s="14"/>
      <c r="AB111" s="15"/>
      <c r="AC111" s="15"/>
      <c r="AD111" s="50"/>
      <c r="AE111" s="14"/>
      <c r="AF111" s="14"/>
      <c r="AG111" s="14"/>
      <c r="AH111" s="14"/>
    </row>
    <row r="112" spans="1:34" x14ac:dyDescent="0.2">
      <c r="A112" s="14"/>
      <c r="B112" s="225"/>
      <c r="C112" s="225"/>
      <c r="D112" s="225"/>
      <c r="E112" s="225"/>
      <c r="F112" s="225"/>
      <c r="G112" s="225"/>
      <c r="H112" s="225"/>
      <c r="I112" s="225"/>
      <c r="J112" s="225"/>
      <c r="K112" s="225"/>
      <c r="L112" s="225"/>
      <c r="M112" s="225"/>
      <c r="N112" s="225"/>
      <c r="O112" s="226"/>
      <c r="P112" s="74"/>
      <c r="Q112" s="74"/>
      <c r="R112" s="74"/>
      <c r="S112" s="15"/>
      <c r="T112" s="15"/>
      <c r="U112" s="14"/>
      <c r="V112" s="14"/>
      <c r="W112" s="15"/>
      <c r="X112" s="14"/>
      <c r="Y112" s="52"/>
      <c r="Z112" s="15"/>
      <c r="AA112" s="14"/>
      <c r="AB112" s="15"/>
      <c r="AC112" s="15"/>
      <c r="AD112" s="50"/>
      <c r="AE112" s="14"/>
      <c r="AF112" s="14"/>
      <c r="AG112" s="14"/>
      <c r="AH112" s="14"/>
    </row>
    <row r="113" spans="1:34" x14ac:dyDescent="0.2">
      <c r="A113" s="14"/>
      <c r="B113" s="225"/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225"/>
      <c r="O113" s="226"/>
      <c r="P113" s="74"/>
      <c r="Q113" s="74"/>
      <c r="R113" s="74"/>
      <c r="S113" s="15"/>
      <c r="T113" s="15"/>
      <c r="U113" s="14"/>
      <c r="V113" s="14"/>
      <c r="W113" s="15"/>
      <c r="X113" s="14"/>
      <c r="Y113" s="52"/>
      <c r="Z113" s="15"/>
      <c r="AA113" s="14"/>
      <c r="AB113" s="15"/>
      <c r="AC113" s="15"/>
      <c r="AD113" s="50"/>
      <c r="AE113" s="14"/>
      <c r="AF113" s="14"/>
      <c r="AG113" s="14"/>
      <c r="AH113" s="14"/>
    </row>
    <row r="114" spans="1:34" x14ac:dyDescent="0.2">
      <c r="A114" s="14"/>
      <c r="B114" s="225"/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225"/>
      <c r="O114" s="226"/>
      <c r="P114" s="74"/>
      <c r="Q114" s="74"/>
      <c r="R114" s="74"/>
      <c r="S114" s="15"/>
      <c r="T114" s="15"/>
      <c r="U114" s="14"/>
      <c r="V114" s="14"/>
      <c r="W114" s="15"/>
      <c r="X114" s="14"/>
      <c r="Y114" s="52"/>
      <c r="Z114" s="15"/>
      <c r="AA114" s="14"/>
      <c r="AB114" s="15"/>
      <c r="AC114" s="15"/>
      <c r="AD114" s="50"/>
      <c r="AE114" s="14"/>
      <c r="AF114" s="14"/>
      <c r="AG114" s="14"/>
      <c r="AH114" s="14"/>
    </row>
    <row r="115" spans="1:34" x14ac:dyDescent="0.2">
      <c r="A115" s="14"/>
      <c r="B115" s="225"/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225"/>
      <c r="O115" s="226"/>
      <c r="P115" s="74"/>
      <c r="Q115" s="74"/>
      <c r="R115" s="74"/>
      <c r="S115" s="15"/>
      <c r="T115" s="15"/>
      <c r="U115" s="14"/>
      <c r="V115" s="14"/>
      <c r="W115" s="15"/>
      <c r="X115" s="14"/>
      <c r="Y115" s="52"/>
      <c r="Z115" s="15"/>
      <c r="AA115" s="14"/>
      <c r="AB115" s="15"/>
      <c r="AC115" s="15"/>
      <c r="AD115" s="50"/>
      <c r="AE115" s="14"/>
      <c r="AF115" s="14"/>
      <c r="AG115" s="14"/>
      <c r="AH115" s="14"/>
    </row>
    <row r="116" spans="1:34" x14ac:dyDescent="0.2">
      <c r="A116" s="14"/>
      <c r="B116" s="225"/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6"/>
      <c r="P116" s="74"/>
      <c r="Q116" s="74"/>
      <c r="R116" s="74"/>
      <c r="S116" s="15"/>
      <c r="T116" s="15"/>
      <c r="U116" s="14"/>
      <c r="V116" s="14"/>
      <c r="W116" s="15"/>
      <c r="X116" s="14"/>
      <c r="Y116" s="52"/>
      <c r="Z116" s="15"/>
      <c r="AA116" s="14"/>
      <c r="AB116" s="15"/>
      <c r="AC116" s="15"/>
      <c r="AD116" s="50"/>
      <c r="AE116" s="14"/>
      <c r="AF116" s="14"/>
      <c r="AG116" s="14"/>
      <c r="AH116" s="14"/>
    </row>
    <row r="117" spans="1:34" x14ac:dyDescent="0.2">
      <c r="A117" s="14"/>
      <c r="B117" s="225"/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6"/>
      <c r="P117" s="74"/>
      <c r="Q117" s="74"/>
      <c r="R117" s="74"/>
      <c r="S117" s="15"/>
      <c r="T117" s="15"/>
      <c r="U117" s="14"/>
      <c r="V117" s="14"/>
      <c r="W117" s="15"/>
      <c r="X117" s="14"/>
      <c r="Y117" s="52"/>
      <c r="Z117" s="15"/>
      <c r="AA117" s="14"/>
      <c r="AB117" s="15"/>
      <c r="AC117" s="15"/>
      <c r="AD117" s="50"/>
      <c r="AE117" s="14"/>
      <c r="AF117" s="14"/>
      <c r="AG117" s="14"/>
      <c r="AH117" s="14"/>
    </row>
    <row r="118" spans="1:34" x14ac:dyDescent="0.2">
      <c r="A118" s="14"/>
      <c r="B118" s="225"/>
      <c r="C118" s="225"/>
      <c r="D118" s="225"/>
      <c r="E118" s="225"/>
      <c r="F118" s="225"/>
      <c r="G118" s="225"/>
      <c r="H118" s="225"/>
      <c r="I118" s="225"/>
      <c r="J118" s="225"/>
      <c r="K118" s="225"/>
      <c r="L118" s="225"/>
      <c r="M118" s="225"/>
      <c r="N118" s="225"/>
      <c r="O118" s="226"/>
      <c r="P118" s="74"/>
      <c r="Q118" s="74"/>
      <c r="R118" s="74"/>
      <c r="S118" s="15"/>
      <c r="T118" s="15"/>
      <c r="U118" s="14"/>
      <c r="V118" s="14"/>
      <c r="W118" s="15"/>
      <c r="X118" s="14"/>
      <c r="Y118" s="52"/>
      <c r="Z118" s="15"/>
      <c r="AA118" s="14"/>
      <c r="AB118" s="15"/>
      <c r="AC118" s="15"/>
      <c r="AD118" s="50"/>
      <c r="AE118" s="14"/>
      <c r="AF118" s="14"/>
      <c r="AG118" s="14"/>
      <c r="AH118" s="14"/>
    </row>
    <row r="119" spans="1:34" x14ac:dyDescent="0.2">
      <c r="A119" s="14"/>
      <c r="B119" s="225"/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25"/>
      <c r="N119" s="225"/>
      <c r="O119" s="226"/>
      <c r="P119" s="74"/>
      <c r="Q119" s="74"/>
      <c r="R119" s="74"/>
      <c r="S119" s="15"/>
      <c r="T119" s="15"/>
      <c r="U119" s="14"/>
      <c r="V119" s="14"/>
      <c r="W119" s="15"/>
      <c r="X119" s="14"/>
      <c r="Y119" s="52"/>
      <c r="Z119" s="15"/>
      <c r="AA119" s="14"/>
      <c r="AB119" s="15"/>
      <c r="AC119" s="15"/>
      <c r="AD119" s="50"/>
      <c r="AE119" s="14"/>
      <c r="AF119" s="14"/>
      <c r="AG119" s="14"/>
      <c r="AH119" s="14"/>
    </row>
    <row r="120" spans="1:34" x14ac:dyDescent="0.2">
      <c r="A120" s="14"/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26"/>
      <c r="P120" s="74"/>
      <c r="Q120" s="74"/>
      <c r="R120" s="74"/>
      <c r="S120" s="15"/>
      <c r="T120" s="15"/>
      <c r="U120" s="14"/>
      <c r="V120" s="14"/>
      <c r="W120" s="15"/>
      <c r="X120" s="14"/>
      <c r="Y120" s="52"/>
      <c r="Z120" s="15"/>
      <c r="AA120" s="14"/>
      <c r="AB120" s="15"/>
      <c r="AC120" s="15"/>
      <c r="AD120" s="50"/>
      <c r="AE120" s="14"/>
      <c r="AF120" s="14"/>
      <c r="AG120" s="14"/>
      <c r="AH120" s="14"/>
    </row>
    <row r="121" spans="1:34" x14ac:dyDescent="0.2">
      <c r="A121" s="14"/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26"/>
      <c r="P121" s="74"/>
      <c r="Q121" s="74"/>
      <c r="R121" s="74"/>
      <c r="S121" s="15"/>
      <c r="T121" s="15"/>
      <c r="U121" s="14"/>
      <c r="V121" s="14"/>
      <c r="W121" s="15"/>
      <c r="X121" s="14"/>
      <c r="Y121" s="52"/>
      <c r="Z121" s="15"/>
      <c r="AA121" s="14"/>
      <c r="AB121" s="15"/>
      <c r="AC121" s="15"/>
      <c r="AD121" s="50"/>
      <c r="AE121" s="14"/>
      <c r="AF121" s="14"/>
      <c r="AG121" s="14"/>
      <c r="AH121" s="14"/>
    </row>
    <row r="122" spans="1:34" x14ac:dyDescent="0.2">
      <c r="A122" s="14"/>
      <c r="B122" s="225"/>
      <c r="C122" s="225"/>
      <c r="D122" s="225"/>
      <c r="E122" s="225"/>
      <c r="F122" s="225"/>
      <c r="G122" s="225"/>
      <c r="H122" s="225"/>
      <c r="I122" s="225"/>
      <c r="J122" s="225"/>
      <c r="K122" s="225"/>
      <c r="L122" s="225"/>
      <c r="M122" s="225"/>
      <c r="N122" s="225"/>
      <c r="O122" s="226"/>
      <c r="P122" s="74"/>
      <c r="Q122" s="74"/>
      <c r="R122" s="74"/>
      <c r="S122" s="15"/>
      <c r="T122" s="15"/>
      <c r="U122" s="14"/>
      <c r="V122" s="14"/>
      <c r="W122" s="15"/>
      <c r="X122" s="14"/>
      <c r="Y122" s="52"/>
      <c r="Z122" s="15"/>
      <c r="AA122" s="14"/>
      <c r="AB122" s="15"/>
      <c r="AC122" s="15"/>
      <c r="AD122" s="50"/>
      <c r="AE122" s="14"/>
      <c r="AF122" s="14"/>
      <c r="AG122" s="14"/>
      <c r="AH122" s="14"/>
    </row>
    <row r="123" spans="1:34" x14ac:dyDescent="0.2">
      <c r="A123" s="14"/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6"/>
      <c r="P123" s="74"/>
      <c r="Q123" s="74"/>
      <c r="R123" s="74"/>
      <c r="S123" s="15"/>
      <c r="T123" s="15"/>
      <c r="U123" s="14"/>
      <c r="V123" s="14"/>
      <c r="W123" s="15"/>
      <c r="X123" s="14"/>
      <c r="Y123" s="52"/>
      <c r="Z123" s="15"/>
      <c r="AA123" s="14"/>
      <c r="AB123" s="15"/>
      <c r="AC123" s="15"/>
      <c r="AD123" s="50"/>
      <c r="AE123" s="14"/>
      <c r="AF123" s="14"/>
      <c r="AG123" s="14"/>
      <c r="AH123" s="14"/>
    </row>
    <row r="124" spans="1:34" x14ac:dyDescent="0.2">
      <c r="A124" s="14"/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26"/>
      <c r="P124" s="74"/>
      <c r="Q124" s="74"/>
      <c r="R124" s="74"/>
      <c r="S124" s="15"/>
      <c r="T124" s="15"/>
      <c r="U124" s="14"/>
      <c r="V124" s="14"/>
      <c r="W124" s="15"/>
      <c r="X124" s="14"/>
      <c r="Y124" s="52"/>
      <c r="Z124" s="15"/>
      <c r="AA124" s="14"/>
      <c r="AB124" s="15"/>
      <c r="AC124" s="15"/>
      <c r="AD124" s="50"/>
      <c r="AE124" s="14"/>
      <c r="AF124" s="14"/>
      <c r="AG124" s="14"/>
      <c r="AH124" s="14"/>
    </row>
    <row r="125" spans="1:34" x14ac:dyDescent="0.2">
      <c r="A125" s="14"/>
      <c r="B125" s="225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26"/>
      <c r="P125" s="74"/>
      <c r="Q125" s="74"/>
      <c r="R125" s="74"/>
      <c r="S125" s="15"/>
      <c r="T125" s="15"/>
      <c r="U125" s="14"/>
      <c r="V125" s="14"/>
      <c r="W125" s="15"/>
      <c r="X125" s="14"/>
      <c r="Y125" s="52"/>
      <c r="Z125" s="15"/>
      <c r="AA125" s="14"/>
      <c r="AB125" s="15"/>
      <c r="AC125" s="15"/>
      <c r="AD125" s="50"/>
      <c r="AE125" s="14"/>
      <c r="AF125" s="14"/>
      <c r="AG125" s="14"/>
      <c r="AH125" s="14"/>
    </row>
    <row r="126" spans="1:34" x14ac:dyDescent="0.2">
      <c r="A126" s="14"/>
      <c r="B126" s="225"/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25"/>
      <c r="N126" s="225"/>
      <c r="O126" s="226"/>
      <c r="P126" s="74"/>
      <c r="Q126" s="74"/>
      <c r="R126" s="74"/>
      <c r="S126" s="15"/>
      <c r="T126" s="15"/>
      <c r="U126" s="14"/>
      <c r="V126" s="14"/>
      <c r="W126" s="15"/>
      <c r="X126" s="14"/>
      <c r="Y126" s="52"/>
      <c r="Z126" s="15"/>
      <c r="AA126" s="14"/>
      <c r="AB126" s="15"/>
      <c r="AC126" s="15"/>
      <c r="AD126" s="50"/>
      <c r="AE126" s="14"/>
      <c r="AF126" s="14"/>
      <c r="AG126" s="14"/>
      <c r="AH126" s="14"/>
    </row>
    <row r="127" spans="1:34" x14ac:dyDescent="0.2">
      <c r="A127" s="14"/>
      <c r="B127" s="225"/>
      <c r="C127" s="225"/>
      <c r="D127" s="225"/>
      <c r="E127" s="225"/>
      <c r="F127" s="225"/>
      <c r="G127" s="225"/>
      <c r="H127" s="225"/>
      <c r="I127" s="225"/>
      <c r="J127" s="225"/>
      <c r="K127" s="225"/>
      <c r="L127" s="225"/>
      <c r="M127" s="225"/>
      <c r="N127" s="225"/>
      <c r="O127" s="226"/>
      <c r="P127" s="74"/>
      <c r="Q127" s="74"/>
      <c r="R127" s="74"/>
      <c r="S127" s="15"/>
      <c r="T127" s="15"/>
      <c r="U127" s="14"/>
      <c r="V127" s="14"/>
      <c r="W127" s="15"/>
      <c r="X127" s="14"/>
      <c r="Y127" s="52"/>
      <c r="Z127" s="15"/>
      <c r="AA127" s="14"/>
      <c r="AB127" s="15"/>
      <c r="AC127" s="15"/>
      <c r="AD127" s="50"/>
      <c r="AE127" s="14"/>
      <c r="AF127" s="14"/>
      <c r="AG127" s="14"/>
      <c r="AH127" s="14"/>
    </row>
    <row r="128" spans="1:34" x14ac:dyDescent="0.2">
      <c r="A128" s="14"/>
      <c r="B128" s="225"/>
      <c r="C128" s="225"/>
      <c r="D128" s="225"/>
      <c r="E128" s="225"/>
      <c r="F128" s="225"/>
      <c r="G128" s="225"/>
      <c r="H128" s="225"/>
      <c r="I128" s="225"/>
      <c r="J128" s="225"/>
      <c r="K128" s="225"/>
      <c r="L128" s="225"/>
      <c r="M128" s="225"/>
      <c r="N128" s="225"/>
      <c r="O128" s="226"/>
      <c r="P128" s="74"/>
      <c r="Q128" s="74"/>
      <c r="R128" s="74"/>
      <c r="S128" s="15"/>
      <c r="T128" s="15"/>
      <c r="U128" s="14"/>
      <c r="V128" s="14"/>
      <c r="W128" s="15"/>
      <c r="X128" s="14"/>
      <c r="Y128" s="52"/>
      <c r="Z128" s="15"/>
      <c r="AA128" s="14"/>
      <c r="AB128" s="15"/>
      <c r="AC128" s="15"/>
      <c r="AD128" s="50"/>
      <c r="AE128" s="14"/>
      <c r="AF128" s="14"/>
      <c r="AG128" s="14"/>
      <c r="AH128" s="14"/>
    </row>
    <row r="129" spans="1:34" x14ac:dyDescent="0.2">
      <c r="A129" s="14"/>
      <c r="B129" s="225"/>
      <c r="C129" s="225"/>
      <c r="D129" s="225"/>
      <c r="E129" s="225"/>
      <c r="F129" s="225"/>
      <c r="G129" s="225"/>
      <c r="H129" s="225"/>
      <c r="I129" s="225"/>
      <c r="J129" s="225"/>
      <c r="K129" s="225"/>
      <c r="L129" s="225"/>
      <c r="M129" s="225"/>
      <c r="N129" s="225"/>
      <c r="O129" s="226"/>
      <c r="P129" s="74"/>
      <c r="Q129" s="74"/>
      <c r="R129" s="74"/>
      <c r="S129" s="15"/>
      <c r="T129" s="15"/>
      <c r="U129" s="14"/>
      <c r="V129" s="14"/>
      <c r="W129" s="15"/>
      <c r="X129" s="14"/>
      <c r="Y129" s="52"/>
      <c r="Z129" s="15"/>
      <c r="AA129" s="14"/>
      <c r="AB129" s="15"/>
      <c r="AC129" s="15"/>
      <c r="AD129" s="50"/>
      <c r="AE129" s="14"/>
      <c r="AF129" s="14"/>
      <c r="AG129" s="14"/>
      <c r="AH129" s="14"/>
    </row>
    <row r="130" spans="1:34" x14ac:dyDescent="0.2">
      <c r="A130" s="14"/>
      <c r="B130" s="225"/>
      <c r="C130" s="225"/>
      <c r="D130" s="225"/>
      <c r="E130" s="225"/>
      <c r="F130" s="225"/>
      <c r="G130" s="225"/>
      <c r="H130" s="225"/>
      <c r="I130" s="225"/>
      <c r="J130" s="225"/>
      <c r="K130" s="225"/>
      <c r="L130" s="225"/>
      <c r="M130" s="225"/>
      <c r="N130" s="225"/>
      <c r="O130" s="226"/>
      <c r="P130" s="74"/>
      <c r="Q130" s="74"/>
      <c r="R130" s="74"/>
      <c r="S130" s="15"/>
      <c r="T130" s="15"/>
      <c r="U130" s="14"/>
      <c r="V130" s="14"/>
      <c r="W130" s="15"/>
      <c r="X130" s="14"/>
      <c r="Y130" s="52"/>
      <c r="Z130" s="15"/>
      <c r="AA130" s="14"/>
      <c r="AB130" s="15"/>
      <c r="AC130" s="15"/>
      <c r="AD130" s="50"/>
      <c r="AE130" s="14"/>
      <c r="AF130" s="14"/>
      <c r="AG130" s="14"/>
      <c r="AH130" s="14"/>
    </row>
    <row r="131" spans="1:34" x14ac:dyDescent="0.2">
      <c r="A131" s="14"/>
      <c r="B131" s="225"/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25"/>
      <c r="N131" s="225"/>
      <c r="O131" s="226"/>
      <c r="P131" s="74"/>
      <c r="Q131" s="74"/>
      <c r="R131" s="74"/>
      <c r="S131" s="15"/>
      <c r="T131" s="15"/>
      <c r="U131" s="14"/>
      <c r="V131" s="14"/>
      <c r="W131" s="15"/>
      <c r="X131" s="14"/>
      <c r="Y131" s="52"/>
      <c r="Z131" s="15"/>
      <c r="AA131" s="14"/>
      <c r="AB131" s="15"/>
      <c r="AC131" s="15"/>
      <c r="AD131" s="50"/>
      <c r="AE131" s="14"/>
      <c r="AF131" s="14"/>
      <c r="AG131" s="14"/>
      <c r="AH131" s="14"/>
    </row>
    <row r="132" spans="1:34" x14ac:dyDescent="0.2">
      <c r="A132" s="14"/>
      <c r="B132" s="225"/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  <c r="N132" s="225"/>
      <c r="O132" s="226"/>
      <c r="P132" s="74"/>
      <c r="Q132" s="74"/>
      <c r="R132" s="74"/>
      <c r="S132" s="15"/>
      <c r="T132" s="15"/>
      <c r="U132" s="14"/>
      <c r="V132" s="14"/>
      <c r="W132" s="15"/>
      <c r="X132" s="14"/>
      <c r="Y132" s="52"/>
      <c r="Z132" s="15"/>
      <c r="AA132" s="14"/>
      <c r="AB132" s="15"/>
      <c r="AC132" s="15"/>
      <c r="AD132" s="50"/>
      <c r="AE132" s="14"/>
      <c r="AF132" s="14"/>
      <c r="AG132" s="14"/>
      <c r="AH132" s="14"/>
    </row>
    <row r="133" spans="1:34" x14ac:dyDescent="0.2">
      <c r="A133" s="14"/>
      <c r="B133" s="225"/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25"/>
      <c r="N133" s="225"/>
      <c r="O133" s="226"/>
      <c r="P133" s="74"/>
      <c r="Q133" s="74"/>
      <c r="R133" s="74"/>
      <c r="S133" s="15"/>
      <c r="T133" s="15"/>
      <c r="U133" s="14"/>
      <c r="V133" s="14"/>
      <c r="W133" s="15"/>
      <c r="X133" s="14"/>
      <c r="Y133" s="52"/>
      <c r="Z133" s="15"/>
      <c r="AA133" s="14"/>
      <c r="AB133" s="15"/>
      <c r="AC133" s="15"/>
      <c r="AD133" s="50"/>
      <c r="AE133" s="14"/>
      <c r="AF133" s="14"/>
      <c r="AG133" s="14"/>
      <c r="AH133" s="14"/>
    </row>
    <row r="134" spans="1:34" x14ac:dyDescent="0.2">
      <c r="A134" s="14"/>
      <c r="B134" s="225"/>
      <c r="C134" s="225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6"/>
      <c r="P134" s="74"/>
      <c r="Q134" s="74"/>
      <c r="R134" s="74"/>
      <c r="S134" s="15"/>
      <c r="T134" s="15"/>
      <c r="U134" s="14"/>
      <c r="V134" s="14"/>
      <c r="W134" s="15"/>
      <c r="X134" s="14"/>
      <c r="Y134" s="52"/>
      <c r="Z134" s="15"/>
      <c r="AA134" s="14"/>
      <c r="AB134" s="15"/>
      <c r="AC134" s="15"/>
      <c r="AD134" s="50"/>
      <c r="AE134" s="14"/>
      <c r="AF134" s="14"/>
      <c r="AG134" s="14"/>
      <c r="AH134" s="14"/>
    </row>
    <row r="135" spans="1:34" x14ac:dyDescent="0.2">
      <c r="A135" s="14"/>
      <c r="B135" s="225"/>
      <c r="C135" s="225"/>
      <c r="D135" s="225"/>
      <c r="E135" s="225"/>
      <c r="F135" s="225"/>
      <c r="G135" s="225"/>
      <c r="H135" s="225"/>
      <c r="I135" s="225"/>
      <c r="J135" s="225"/>
      <c r="K135" s="225"/>
      <c r="L135" s="225"/>
      <c r="M135" s="225"/>
      <c r="N135" s="225"/>
      <c r="O135" s="226"/>
      <c r="P135" s="74"/>
      <c r="Q135" s="74"/>
      <c r="R135" s="74"/>
      <c r="S135" s="15"/>
      <c r="T135" s="15"/>
      <c r="U135" s="14"/>
      <c r="V135" s="14"/>
      <c r="W135" s="15"/>
      <c r="X135" s="14"/>
      <c r="Y135" s="52"/>
      <c r="Z135" s="15"/>
      <c r="AA135" s="14"/>
      <c r="AB135" s="15"/>
      <c r="AC135" s="15"/>
      <c r="AD135" s="50"/>
      <c r="AE135" s="14"/>
      <c r="AF135" s="14"/>
      <c r="AG135" s="14"/>
      <c r="AH135" s="14"/>
    </row>
    <row r="136" spans="1:34" x14ac:dyDescent="0.2">
      <c r="A136" s="14"/>
      <c r="B136" s="225"/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25"/>
      <c r="N136" s="225"/>
      <c r="O136" s="226"/>
      <c r="P136" s="74"/>
      <c r="Q136" s="74"/>
      <c r="R136" s="74"/>
      <c r="S136" s="15"/>
      <c r="T136" s="15"/>
      <c r="U136" s="14"/>
      <c r="V136" s="14"/>
      <c r="W136" s="15"/>
      <c r="X136" s="14"/>
      <c r="Y136" s="52"/>
      <c r="Z136" s="15"/>
      <c r="AA136" s="14"/>
      <c r="AB136" s="15"/>
      <c r="AC136" s="15"/>
      <c r="AD136" s="50"/>
      <c r="AE136" s="14"/>
      <c r="AF136" s="14"/>
      <c r="AG136" s="14"/>
      <c r="AH136" s="14"/>
    </row>
    <row r="137" spans="1:34" x14ac:dyDescent="0.2">
      <c r="A137" s="14"/>
      <c r="B137" s="225"/>
      <c r="C137" s="225"/>
      <c r="D137" s="225"/>
      <c r="E137" s="225"/>
      <c r="F137" s="225"/>
      <c r="G137" s="225"/>
      <c r="H137" s="225"/>
      <c r="I137" s="225"/>
      <c r="J137" s="225"/>
      <c r="K137" s="225"/>
      <c r="L137" s="225"/>
      <c r="M137" s="225"/>
      <c r="N137" s="225"/>
      <c r="O137" s="226"/>
      <c r="P137" s="74"/>
      <c r="Q137" s="74"/>
      <c r="R137" s="74"/>
      <c r="S137" s="15"/>
      <c r="T137" s="15"/>
      <c r="U137" s="14"/>
      <c r="V137" s="14"/>
      <c r="W137" s="15"/>
      <c r="X137" s="14"/>
      <c r="Y137" s="52"/>
      <c r="Z137" s="15"/>
      <c r="AA137" s="14"/>
      <c r="AB137" s="15"/>
      <c r="AC137" s="15"/>
      <c r="AD137" s="50"/>
      <c r="AE137" s="14"/>
      <c r="AF137" s="14"/>
      <c r="AG137" s="14"/>
      <c r="AH137" s="14"/>
    </row>
    <row r="138" spans="1:34" x14ac:dyDescent="0.2">
      <c r="A138" s="14"/>
      <c r="B138" s="225"/>
      <c r="C138" s="225"/>
      <c r="D138" s="225"/>
      <c r="E138" s="225"/>
      <c r="F138" s="225"/>
      <c r="G138" s="225"/>
      <c r="H138" s="225"/>
      <c r="I138" s="225"/>
      <c r="J138" s="225"/>
      <c r="K138" s="225"/>
      <c r="L138" s="225"/>
      <c r="M138" s="225"/>
      <c r="N138" s="225"/>
      <c r="O138" s="226"/>
      <c r="P138" s="74"/>
      <c r="Q138" s="74"/>
      <c r="R138" s="74"/>
      <c r="S138" s="15"/>
      <c r="T138" s="15"/>
      <c r="U138" s="14"/>
      <c r="V138" s="14"/>
      <c r="W138" s="15"/>
      <c r="X138" s="14"/>
      <c r="Y138" s="52"/>
      <c r="Z138" s="15"/>
      <c r="AA138" s="14"/>
      <c r="AB138" s="15"/>
      <c r="AC138" s="15"/>
      <c r="AD138" s="50"/>
      <c r="AE138" s="14"/>
      <c r="AF138" s="14"/>
      <c r="AG138" s="14"/>
      <c r="AH138" s="14"/>
    </row>
    <row r="139" spans="1:34" x14ac:dyDescent="0.2">
      <c r="A139" s="14"/>
      <c r="B139" s="225"/>
      <c r="C139" s="225"/>
      <c r="D139" s="225"/>
      <c r="E139" s="225"/>
      <c r="F139" s="225"/>
      <c r="G139" s="225"/>
      <c r="H139" s="225"/>
      <c r="I139" s="225"/>
      <c r="J139" s="225"/>
      <c r="K139" s="225"/>
      <c r="L139" s="225"/>
      <c r="M139" s="225"/>
      <c r="N139" s="225"/>
      <c r="O139" s="226"/>
      <c r="P139" s="74"/>
      <c r="Q139" s="74"/>
      <c r="R139" s="74"/>
      <c r="S139" s="15"/>
      <c r="T139" s="15"/>
      <c r="U139" s="14"/>
      <c r="V139" s="14"/>
      <c r="W139" s="15"/>
      <c r="X139" s="14"/>
      <c r="Y139" s="52"/>
      <c r="Z139" s="15"/>
      <c r="AA139" s="14"/>
      <c r="AB139" s="15"/>
      <c r="AC139" s="15"/>
      <c r="AD139" s="50"/>
      <c r="AE139" s="14"/>
      <c r="AF139" s="14"/>
      <c r="AG139" s="14"/>
      <c r="AH139" s="14"/>
    </row>
    <row r="140" spans="1:34" x14ac:dyDescent="0.2">
      <c r="A140" s="14"/>
      <c r="B140" s="225"/>
      <c r="C140" s="225"/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6"/>
      <c r="P140" s="74"/>
      <c r="Q140" s="74"/>
      <c r="R140" s="74"/>
      <c r="S140" s="15"/>
      <c r="T140" s="15"/>
      <c r="U140" s="14"/>
      <c r="V140" s="14"/>
      <c r="W140" s="15"/>
      <c r="X140" s="14"/>
      <c r="Y140" s="52"/>
      <c r="Z140" s="15"/>
      <c r="AA140" s="14"/>
      <c r="AB140" s="15"/>
      <c r="AC140" s="15"/>
      <c r="AD140" s="50"/>
      <c r="AE140" s="14"/>
      <c r="AF140" s="14"/>
      <c r="AG140" s="14"/>
      <c r="AH140" s="14"/>
    </row>
    <row r="141" spans="1:34" x14ac:dyDescent="0.2">
      <c r="A141" s="14"/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5"/>
      <c r="M141" s="225"/>
      <c r="N141" s="225"/>
      <c r="O141" s="226"/>
      <c r="P141" s="74"/>
      <c r="Q141" s="74"/>
      <c r="R141" s="74"/>
      <c r="S141" s="15"/>
      <c r="T141" s="15"/>
      <c r="U141" s="14"/>
      <c r="V141" s="14"/>
      <c r="W141" s="15"/>
      <c r="X141" s="14"/>
      <c r="Y141" s="52"/>
      <c r="Z141" s="15"/>
      <c r="AA141" s="14"/>
      <c r="AB141" s="15"/>
      <c r="AC141" s="15"/>
      <c r="AD141" s="50"/>
      <c r="AE141" s="14"/>
      <c r="AF141" s="14"/>
      <c r="AG141" s="14"/>
      <c r="AH141" s="14"/>
    </row>
    <row r="142" spans="1:34" x14ac:dyDescent="0.2">
      <c r="A142" s="14"/>
      <c r="B142" s="225"/>
      <c r="C142" s="225"/>
      <c r="D142" s="225"/>
      <c r="E142" s="225"/>
      <c r="F142" s="225"/>
      <c r="G142" s="225"/>
      <c r="H142" s="225"/>
      <c r="I142" s="225"/>
      <c r="J142" s="225"/>
      <c r="K142" s="225"/>
      <c r="L142" s="225"/>
      <c r="M142" s="225"/>
      <c r="N142" s="225"/>
      <c r="O142" s="226"/>
      <c r="P142" s="74"/>
      <c r="Q142" s="74"/>
      <c r="R142" s="74"/>
      <c r="S142" s="15"/>
      <c r="T142" s="15"/>
      <c r="U142" s="14"/>
      <c r="V142" s="14"/>
      <c r="W142" s="15"/>
      <c r="X142" s="14"/>
      <c r="Y142" s="52"/>
      <c r="Z142" s="15"/>
      <c r="AA142" s="14"/>
      <c r="AB142" s="15"/>
      <c r="AC142" s="15"/>
      <c r="AD142" s="50"/>
      <c r="AE142" s="14"/>
      <c r="AF142" s="14"/>
      <c r="AG142" s="14"/>
      <c r="AH142" s="14"/>
    </row>
    <row r="143" spans="1:34" x14ac:dyDescent="0.2">
      <c r="A143" s="14"/>
      <c r="B143" s="225"/>
      <c r="C143" s="225"/>
      <c r="D143" s="225"/>
      <c r="E143" s="225"/>
      <c r="F143" s="225"/>
      <c r="G143" s="225"/>
      <c r="H143" s="225"/>
      <c r="I143" s="225"/>
      <c r="J143" s="225"/>
      <c r="K143" s="225"/>
      <c r="L143" s="225"/>
      <c r="M143" s="225"/>
      <c r="N143" s="225"/>
      <c r="O143" s="226"/>
      <c r="P143" s="74"/>
      <c r="Q143" s="74"/>
      <c r="R143" s="74"/>
      <c r="S143" s="15"/>
      <c r="T143" s="15"/>
      <c r="U143" s="14"/>
      <c r="V143" s="14"/>
      <c r="W143" s="15"/>
      <c r="X143" s="14"/>
      <c r="Y143" s="52"/>
      <c r="Z143" s="15"/>
      <c r="AA143" s="14"/>
      <c r="AB143" s="15"/>
      <c r="AC143" s="15"/>
      <c r="AD143" s="50"/>
      <c r="AE143" s="14"/>
      <c r="AF143" s="14"/>
      <c r="AG143" s="14"/>
      <c r="AH143" s="14"/>
    </row>
    <row r="144" spans="1:34" x14ac:dyDescent="0.2">
      <c r="A144" s="14"/>
      <c r="B144" s="225"/>
      <c r="C144" s="225"/>
      <c r="D144" s="225"/>
      <c r="E144" s="225"/>
      <c r="F144" s="225"/>
      <c r="G144" s="225"/>
      <c r="H144" s="225"/>
      <c r="I144" s="225"/>
      <c r="J144" s="225"/>
      <c r="K144" s="225"/>
      <c r="L144" s="225"/>
      <c r="M144" s="225"/>
      <c r="N144" s="225"/>
      <c r="O144" s="226"/>
      <c r="P144" s="74"/>
      <c r="Q144" s="74"/>
      <c r="R144" s="74"/>
      <c r="S144" s="15"/>
      <c r="T144" s="15"/>
      <c r="U144" s="14"/>
      <c r="V144" s="14"/>
      <c r="W144" s="15"/>
      <c r="X144" s="14"/>
      <c r="Y144" s="52"/>
      <c r="Z144" s="15"/>
      <c r="AA144" s="14"/>
      <c r="AB144" s="15"/>
      <c r="AC144" s="15"/>
      <c r="AD144" s="50"/>
      <c r="AE144" s="14"/>
      <c r="AF144" s="14"/>
      <c r="AG144" s="14"/>
      <c r="AH144" s="14"/>
    </row>
    <row r="145" spans="1:34" x14ac:dyDescent="0.2">
      <c r="A145" s="14"/>
      <c r="B145" s="225"/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25"/>
      <c r="N145" s="225"/>
      <c r="O145" s="226"/>
      <c r="P145" s="74"/>
      <c r="Q145" s="74"/>
      <c r="R145" s="74"/>
      <c r="S145" s="15"/>
      <c r="T145" s="15"/>
      <c r="U145" s="14"/>
      <c r="V145" s="14"/>
      <c r="W145" s="15"/>
      <c r="X145" s="14"/>
      <c r="Y145" s="52"/>
      <c r="Z145" s="15"/>
      <c r="AA145" s="14"/>
      <c r="AB145" s="15"/>
      <c r="AC145" s="15"/>
      <c r="AD145" s="50"/>
      <c r="AE145" s="14"/>
      <c r="AF145" s="14"/>
      <c r="AG145" s="14"/>
      <c r="AH145" s="14"/>
    </row>
    <row r="146" spans="1:34" x14ac:dyDescent="0.2">
      <c r="A146" s="14"/>
      <c r="B146" s="225"/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5"/>
      <c r="O146" s="226"/>
      <c r="P146" s="74"/>
      <c r="Q146" s="74"/>
      <c r="R146" s="74"/>
      <c r="S146" s="15"/>
      <c r="T146" s="15"/>
      <c r="U146" s="14"/>
      <c r="V146" s="14"/>
      <c r="W146" s="15"/>
      <c r="X146" s="14"/>
      <c r="Y146" s="52"/>
      <c r="Z146" s="15"/>
      <c r="AA146" s="14"/>
      <c r="AB146" s="15"/>
      <c r="AC146" s="15"/>
      <c r="AD146" s="50"/>
      <c r="AE146" s="14"/>
      <c r="AF146" s="14"/>
      <c r="AG146" s="14"/>
      <c r="AH146" s="14"/>
    </row>
    <row r="147" spans="1:34" x14ac:dyDescent="0.2">
      <c r="A147" s="14"/>
      <c r="B147" s="225"/>
      <c r="C147" s="225"/>
      <c r="D147" s="225"/>
      <c r="E147" s="225"/>
      <c r="F147" s="225"/>
      <c r="G147" s="225"/>
      <c r="H147" s="225"/>
      <c r="I147" s="225"/>
      <c r="J147" s="225"/>
      <c r="K147" s="225"/>
      <c r="L147" s="225"/>
      <c r="M147" s="225"/>
      <c r="N147" s="225"/>
      <c r="O147" s="226"/>
      <c r="P147" s="74"/>
      <c r="Q147" s="74"/>
      <c r="R147" s="74"/>
      <c r="S147" s="15"/>
      <c r="T147" s="15"/>
      <c r="U147" s="14"/>
      <c r="V147" s="14"/>
      <c r="W147" s="15"/>
      <c r="X147" s="14"/>
      <c r="Y147" s="52"/>
      <c r="Z147" s="15"/>
      <c r="AA147" s="14"/>
      <c r="AB147" s="15"/>
      <c r="AC147" s="15"/>
      <c r="AD147" s="50"/>
      <c r="AE147" s="14"/>
      <c r="AF147" s="14"/>
      <c r="AG147" s="14"/>
      <c r="AH147" s="14"/>
    </row>
    <row r="148" spans="1:34" x14ac:dyDescent="0.2">
      <c r="A148" s="14"/>
      <c r="B148" s="225"/>
      <c r="C148" s="225"/>
      <c r="D148" s="225"/>
      <c r="E148" s="225"/>
      <c r="F148" s="225"/>
      <c r="G148" s="225"/>
      <c r="H148" s="225"/>
      <c r="I148" s="225"/>
      <c r="J148" s="225"/>
      <c r="K148" s="225"/>
      <c r="L148" s="225"/>
      <c r="M148" s="225"/>
      <c r="N148" s="225"/>
      <c r="O148" s="226"/>
      <c r="P148" s="74"/>
      <c r="Q148" s="74"/>
      <c r="R148" s="74"/>
      <c r="S148" s="15"/>
      <c r="T148" s="15"/>
      <c r="U148" s="14"/>
      <c r="V148" s="14"/>
      <c r="W148" s="15"/>
      <c r="X148" s="14"/>
      <c r="Y148" s="52"/>
      <c r="Z148" s="15"/>
      <c r="AA148" s="14"/>
      <c r="AB148" s="15"/>
      <c r="AC148" s="15"/>
      <c r="AD148" s="50"/>
      <c r="AE148" s="14"/>
      <c r="AF148" s="14"/>
      <c r="AG148" s="14"/>
      <c r="AH148" s="14"/>
    </row>
    <row r="149" spans="1:34" x14ac:dyDescent="0.2">
      <c r="A149" s="14"/>
      <c r="B149" s="225"/>
      <c r="C149" s="225"/>
      <c r="D149" s="225"/>
      <c r="E149" s="225"/>
      <c r="F149" s="225"/>
      <c r="G149" s="225"/>
      <c r="H149" s="225"/>
      <c r="I149" s="225"/>
      <c r="J149" s="225"/>
      <c r="K149" s="225"/>
      <c r="L149" s="225"/>
      <c r="M149" s="225"/>
      <c r="N149" s="225"/>
      <c r="O149" s="226"/>
      <c r="P149" s="74"/>
      <c r="Q149" s="74"/>
      <c r="R149" s="74"/>
      <c r="S149" s="15"/>
      <c r="T149" s="15"/>
      <c r="U149" s="14"/>
      <c r="V149" s="14"/>
      <c r="W149" s="15"/>
      <c r="X149" s="14"/>
      <c r="Y149" s="52"/>
      <c r="Z149" s="15"/>
      <c r="AA149" s="14"/>
      <c r="AB149" s="15"/>
      <c r="AC149" s="15"/>
      <c r="AD149" s="50"/>
      <c r="AE149" s="14"/>
      <c r="AF149" s="14"/>
      <c r="AG149" s="14"/>
      <c r="AH149" s="14"/>
    </row>
    <row r="150" spans="1:34" x14ac:dyDescent="0.2">
      <c r="A150" s="14"/>
      <c r="B150" s="225"/>
      <c r="C150" s="225"/>
      <c r="D150" s="225"/>
      <c r="E150" s="225"/>
      <c r="F150" s="225"/>
      <c r="G150" s="225"/>
      <c r="H150" s="225"/>
      <c r="I150" s="225"/>
      <c r="J150" s="225"/>
      <c r="K150" s="225"/>
      <c r="L150" s="225"/>
      <c r="M150" s="225"/>
      <c r="N150" s="225"/>
      <c r="O150" s="226"/>
      <c r="P150" s="74"/>
      <c r="Q150" s="74"/>
      <c r="R150" s="74"/>
      <c r="S150" s="15"/>
      <c r="T150" s="15"/>
      <c r="U150" s="14"/>
      <c r="V150" s="14"/>
      <c r="W150" s="15"/>
      <c r="X150" s="14"/>
      <c r="Y150" s="52"/>
      <c r="Z150" s="15"/>
      <c r="AA150" s="14"/>
      <c r="AB150" s="15"/>
      <c r="AC150" s="15"/>
      <c r="AD150" s="50"/>
      <c r="AE150" s="14"/>
      <c r="AF150" s="14"/>
      <c r="AG150" s="14"/>
      <c r="AH150" s="14"/>
    </row>
    <row r="151" spans="1:34" x14ac:dyDescent="0.2">
      <c r="A151" s="14"/>
      <c r="B151" s="225"/>
      <c r="C151" s="225"/>
      <c r="D151" s="225"/>
      <c r="E151" s="225"/>
      <c r="F151" s="225"/>
      <c r="G151" s="225"/>
      <c r="H151" s="225"/>
      <c r="I151" s="225"/>
      <c r="J151" s="225"/>
      <c r="K151" s="225"/>
      <c r="L151" s="225"/>
      <c r="M151" s="225"/>
      <c r="N151" s="225"/>
      <c r="O151" s="226"/>
      <c r="P151" s="74"/>
      <c r="Q151" s="74"/>
      <c r="R151" s="74"/>
      <c r="S151" s="15"/>
      <c r="T151" s="15"/>
      <c r="U151" s="14"/>
      <c r="V151" s="14"/>
      <c r="W151" s="15"/>
      <c r="X151" s="14"/>
      <c r="Y151" s="52"/>
      <c r="Z151" s="15"/>
      <c r="AA151" s="14"/>
      <c r="AB151" s="15"/>
      <c r="AC151" s="15"/>
      <c r="AD151" s="50"/>
      <c r="AE151" s="14"/>
      <c r="AF151" s="14"/>
      <c r="AG151" s="14"/>
      <c r="AH151" s="14"/>
    </row>
    <row r="152" spans="1:34" x14ac:dyDescent="0.2">
      <c r="A152" s="14"/>
      <c r="B152" s="225"/>
      <c r="C152" s="225"/>
      <c r="D152" s="225"/>
      <c r="E152" s="225"/>
      <c r="F152" s="225"/>
      <c r="G152" s="225"/>
      <c r="H152" s="225"/>
      <c r="I152" s="225"/>
      <c r="J152" s="225"/>
      <c r="K152" s="225"/>
      <c r="L152" s="225"/>
      <c r="M152" s="225"/>
      <c r="N152" s="225"/>
      <c r="O152" s="226"/>
      <c r="P152" s="74"/>
      <c r="Q152" s="74"/>
      <c r="R152" s="74"/>
      <c r="S152" s="15"/>
      <c r="T152" s="15"/>
      <c r="U152" s="14"/>
      <c r="V152" s="14"/>
      <c r="W152" s="15"/>
      <c r="X152" s="14"/>
      <c r="Y152" s="52"/>
      <c r="Z152" s="15"/>
      <c r="AA152" s="14"/>
      <c r="AB152" s="15"/>
      <c r="AC152" s="15"/>
      <c r="AD152" s="50"/>
      <c r="AE152" s="14"/>
      <c r="AF152" s="14"/>
      <c r="AG152" s="14"/>
      <c r="AH152" s="14"/>
    </row>
    <row r="153" spans="1:34" x14ac:dyDescent="0.2">
      <c r="A153" s="14"/>
      <c r="B153" s="225"/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6"/>
      <c r="P153" s="74"/>
      <c r="Q153" s="74"/>
      <c r="R153" s="74"/>
      <c r="S153" s="15"/>
      <c r="T153" s="15"/>
      <c r="U153" s="14"/>
      <c r="V153" s="14"/>
      <c r="W153" s="15"/>
      <c r="X153" s="14"/>
      <c r="Y153" s="52"/>
      <c r="Z153" s="15"/>
      <c r="AA153" s="14"/>
      <c r="AB153" s="15"/>
      <c r="AC153" s="15"/>
      <c r="AD153" s="50"/>
      <c r="AE153" s="14"/>
      <c r="AF153" s="14"/>
      <c r="AG153" s="14"/>
      <c r="AH153" s="14"/>
    </row>
    <row r="154" spans="1:34" x14ac:dyDescent="0.2">
      <c r="A154" s="14"/>
      <c r="B154" s="225"/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25"/>
      <c r="N154" s="225"/>
      <c r="O154" s="226"/>
      <c r="P154" s="74"/>
      <c r="Q154" s="74"/>
      <c r="R154" s="74"/>
      <c r="S154" s="15"/>
      <c r="T154" s="15"/>
      <c r="U154" s="14"/>
      <c r="V154" s="14"/>
      <c r="W154" s="15"/>
      <c r="X154" s="14"/>
      <c r="Y154" s="52"/>
      <c r="Z154" s="15"/>
      <c r="AA154" s="14"/>
      <c r="AB154" s="15"/>
      <c r="AC154" s="15"/>
      <c r="AD154" s="50"/>
      <c r="AE154" s="14"/>
      <c r="AF154" s="14"/>
      <c r="AG154" s="14"/>
      <c r="AH154" s="14"/>
    </row>
    <row r="155" spans="1:34" x14ac:dyDescent="0.2">
      <c r="A155" s="14"/>
      <c r="B155" s="225"/>
      <c r="C155" s="225"/>
      <c r="D155" s="225"/>
      <c r="E155" s="225"/>
      <c r="F155" s="225"/>
      <c r="G155" s="225"/>
      <c r="H155" s="225"/>
      <c r="I155" s="225"/>
      <c r="J155" s="225"/>
      <c r="K155" s="225"/>
      <c r="L155" s="225"/>
      <c r="M155" s="225"/>
      <c r="N155" s="225"/>
      <c r="O155" s="226"/>
      <c r="P155" s="74"/>
      <c r="Q155" s="74"/>
      <c r="R155" s="74"/>
      <c r="S155" s="15"/>
      <c r="T155" s="15"/>
      <c r="U155" s="14"/>
      <c r="V155" s="14"/>
      <c r="W155" s="15"/>
      <c r="X155" s="14"/>
      <c r="Y155" s="52"/>
      <c r="Z155" s="15"/>
      <c r="AA155" s="14"/>
      <c r="AB155" s="15"/>
      <c r="AC155" s="15"/>
      <c r="AD155" s="50"/>
      <c r="AE155" s="14"/>
      <c r="AF155" s="14"/>
      <c r="AG155" s="14"/>
      <c r="AH155" s="14"/>
    </row>
    <row r="156" spans="1:34" x14ac:dyDescent="0.2">
      <c r="A156" s="14"/>
      <c r="B156" s="225"/>
      <c r="C156" s="225"/>
      <c r="D156" s="225"/>
      <c r="E156" s="225"/>
      <c r="F156" s="225"/>
      <c r="G156" s="225"/>
      <c r="H156" s="225"/>
      <c r="I156" s="225"/>
      <c r="J156" s="225"/>
      <c r="K156" s="225"/>
      <c r="L156" s="225"/>
      <c r="M156" s="225"/>
      <c r="N156" s="225"/>
      <c r="O156" s="226"/>
      <c r="P156" s="74"/>
      <c r="Q156" s="74"/>
      <c r="R156" s="74"/>
      <c r="S156" s="15"/>
      <c r="T156" s="15"/>
      <c r="U156" s="14"/>
      <c r="V156" s="14"/>
      <c r="W156" s="15"/>
      <c r="X156" s="14"/>
      <c r="Y156" s="52"/>
      <c r="Z156" s="15"/>
      <c r="AA156" s="14"/>
      <c r="AB156" s="15"/>
      <c r="AC156" s="15"/>
      <c r="AD156" s="50"/>
      <c r="AE156" s="14"/>
      <c r="AF156" s="14"/>
      <c r="AG156" s="14"/>
      <c r="AH156" s="14"/>
    </row>
    <row r="157" spans="1:34" x14ac:dyDescent="0.2">
      <c r="A157" s="14"/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6"/>
      <c r="P157" s="74"/>
      <c r="Q157" s="74"/>
      <c r="R157" s="74"/>
      <c r="S157" s="15"/>
      <c r="T157" s="15"/>
      <c r="U157" s="14"/>
      <c r="V157" s="14"/>
      <c r="W157" s="15"/>
      <c r="X157" s="14"/>
      <c r="Y157" s="52"/>
      <c r="Z157" s="15"/>
      <c r="AA157" s="14"/>
      <c r="AB157" s="15"/>
      <c r="AC157" s="15"/>
      <c r="AD157" s="50"/>
      <c r="AE157" s="14"/>
      <c r="AF157" s="14"/>
      <c r="AG157" s="14"/>
      <c r="AH157" s="14"/>
    </row>
    <row r="158" spans="1:34" x14ac:dyDescent="0.2">
      <c r="A158" s="14"/>
      <c r="B158" s="225"/>
      <c r="C158" s="225"/>
      <c r="D158" s="225"/>
      <c r="E158" s="225"/>
      <c r="F158" s="225"/>
      <c r="G158" s="225"/>
      <c r="H158" s="225"/>
      <c r="I158" s="225"/>
      <c r="J158" s="225"/>
      <c r="K158" s="225"/>
      <c r="L158" s="225"/>
      <c r="M158" s="225"/>
      <c r="N158" s="225"/>
      <c r="O158" s="226"/>
      <c r="P158" s="74"/>
      <c r="Q158" s="74"/>
      <c r="R158" s="74"/>
      <c r="S158" s="15"/>
      <c r="T158" s="15"/>
      <c r="U158" s="14"/>
      <c r="V158" s="14"/>
      <c r="W158" s="15"/>
      <c r="X158" s="14"/>
      <c r="Y158" s="52"/>
      <c r="Z158" s="15"/>
      <c r="AA158" s="14"/>
      <c r="AB158" s="15"/>
      <c r="AC158" s="15"/>
      <c r="AD158" s="50"/>
      <c r="AE158" s="14"/>
      <c r="AF158" s="14"/>
      <c r="AG158" s="14"/>
      <c r="AH158" s="14"/>
    </row>
    <row r="159" spans="1:34" x14ac:dyDescent="0.2">
      <c r="A159" s="14"/>
      <c r="B159" s="225"/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6"/>
      <c r="P159" s="74"/>
      <c r="Q159" s="74"/>
      <c r="R159" s="74"/>
      <c r="S159" s="15"/>
      <c r="T159" s="15"/>
      <c r="U159" s="14"/>
      <c r="V159" s="14"/>
      <c r="W159" s="15"/>
      <c r="X159" s="14"/>
      <c r="Y159" s="52"/>
      <c r="Z159" s="15"/>
      <c r="AA159" s="14"/>
      <c r="AB159" s="15"/>
      <c r="AC159" s="15"/>
      <c r="AD159" s="50"/>
      <c r="AE159" s="14"/>
      <c r="AF159" s="14"/>
      <c r="AG159" s="14"/>
      <c r="AH159" s="14"/>
    </row>
    <row r="160" spans="1:34" x14ac:dyDescent="0.2">
      <c r="A160" s="14"/>
      <c r="B160" s="225"/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  <c r="M160" s="225"/>
      <c r="N160" s="225"/>
      <c r="O160" s="226"/>
      <c r="P160" s="74"/>
      <c r="Q160" s="74"/>
      <c r="R160" s="74"/>
      <c r="S160" s="15"/>
      <c r="T160" s="15"/>
      <c r="U160" s="14"/>
      <c r="V160" s="14"/>
      <c r="W160" s="15"/>
      <c r="X160" s="14"/>
      <c r="Y160" s="52"/>
      <c r="Z160" s="15"/>
      <c r="AA160" s="14"/>
      <c r="AB160" s="15"/>
      <c r="AC160" s="15"/>
      <c r="AD160" s="50"/>
      <c r="AE160" s="14"/>
      <c r="AF160" s="14"/>
      <c r="AG160" s="14"/>
      <c r="AH160" s="14"/>
    </row>
    <row r="161" spans="1:34" x14ac:dyDescent="0.2">
      <c r="A161" s="14"/>
      <c r="B161" s="225"/>
      <c r="C161" s="225"/>
      <c r="D161" s="225"/>
      <c r="E161" s="225"/>
      <c r="F161" s="225"/>
      <c r="G161" s="225"/>
      <c r="H161" s="225"/>
      <c r="I161" s="225"/>
      <c r="J161" s="225"/>
      <c r="K161" s="225"/>
      <c r="L161" s="225"/>
      <c r="M161" s="225"/>
      <c r="N161" s="225"/>
      <c r="O161" s="226"/>
      <c r="P161" s="74"/>
      <c r="Q161" s="74"/>
      <c r="R161" s="74"/>
      <c r="S161" s="15"/>
      <c r="T161" s="15"/>
      <c r="U161" s="14"/>
      <c r="V161" s="14"/>
      <c r="W161" s="15"/>
      <c r="X161" s="14"/>
      <c r="Y161" s="52"/>
      <c r="Z161" s="15"/>
      <c r="AA161" s="14"/>
      <c r="AB161" s="15"/>
      <c r="AC161" s="15"/>
      <c r="AD161" s="50"/>
      <c r="AE161" s="14"/>
      <c r="AF161" s="14"/>
      <c r="AG161" s="14"/>
      <c r="AH161" s="14"/>
    </row>
    <row r="162" spans="1:34" x14ac:dyDescent="0.2">
      <c r="A162" s="14"/>
      <c r="B162" s="225"/>
      <c r="C162" s="225"/>
      <c r="D162" s="225"/>
      <c r="E162" s="225"/>
      <c r="F162" s="225"/>
      <c r="G162" s="225"/>
      <c r="H162" s="225"/>
      <c r="I162" s="225"/>
      <c r="J162" s="225"/>
      <c r="K162" s="225"/>
      <c r="L162" s="225"/>
      <c r="M162" s="225"/>
      <c r="N162" s="225"/>
      <c r="O162" s="226"/>
      <c r="P162" s="74"/>
      <c r="Q162" s="74"/>
      <c r="R162" s="74"/>
      <c r="S162" s="15"/>
      <c r="T162" s="15"/>
      <c r="U162" s="14"/>
      <c r="V162" s="14"/>
      <c r="W162" s="15"/>
      <c r="X162" s="14"/>
      <c r="Y162" s="52"/>
      <c r="Z162" s="15"/>
      <c r="AA162" s="14"/>
      <c r="AB162" s="15"/>
      <c r="AC162" s="15"/>
      <c r="AD162" s="50"/>
      <c r="AE162" s="14"/>
      <c r="AF162" s="14"/>
      <c r="AG162" s="14"/>
      <c r="AH162" s="14"/>
    </row>
    <row r="163" spans="1:34" x14ac:dyDescent="0.2">
      <c r="A163" s="14"/>
      <c r="B163" s="225"/>
      <c r="C163" s="225"/>
      <c r="D163" s="225"/>
      <c r="E163" s="225"/>
      <c r="F163" s="225"/>
      <c r="G163" s="225"/>
      <c r="H163" s="225"/>
      <c r="I163" s="225"/>
      <c r="J163" s="225"/>
      <c r="K163" s="225"/>
      <c r="L163" s="225"/>
      <c r="M163" s="225"/>
      <c r="N163" s="225"/>
      <c r="O163" s="226"/>
      <c r="P163" s="74"/>
      <c r="Q163" s="74"/>
      <c r="R163" s="74"/>
      <c r="S163" s="15"/>
      <c r="T163" s="15"/>
      <c r="U163" s="14"/>
      <c r="V163" s="14"/>
      <c r="W163" s="15"/>
      <c r="X163" s="14"/>
      <c r="Y163" s="52"/>
      <c r="Z163" s="15"/>
      <c r="AA163" s="14"/>
      <c r="AB163" s="15"/>
      <c r="AC163" s="15"/>
      <c r="AD163" s="50"/>
      <c r="AE163" s="14"/>
      <c r="AF163" s="14"/>
      <c r="AG163" s="14"/>
      <c r="AH163" s="14"/>
    </row>
    <row r="164" spans="1:34" x14ac:dyDescent="0.2">
      <c r="A164" s="14"/>
      <c r="B164" s="225"/>
      <c r="C164" s="225"/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26"/>
      <c r="P164" s="74"/>
      <c r="Q164" s="74"/>
      <c r="R164" s="74"/>
      <c r="S164" s="15"/>
      <c r="T164" s="15"/>
      <c r="U164" s="14"/>
      <c r="V164" s="14"/>
      <c r="W164" s="15"/>
      <c r="X164" s="14"/>
      <c r="Y164" s="52"/>
      <c r="Z164" s="15"/>
      <c r="AA164" s="14"/>
      <c r="AB164" s="15"/>
      <c r="AC164" s="15"/>
      <c r="AD164" s="50"/>
      <c r="AE164" s="14"/>
      <c r="AF164" s="14"/>
      <c r="AG164" s="14"/>
      <c r="AH164" s="14"/>
    </row>
    <row r="165" spans="1:34" x14ac:dyDescent="0.2">
      <c r="A165" s="14"/>
      <c r="B165" s="225"/>
      <c r="C165" s="225"/>
      <c r="D165" s="225"/>
      <c r="E165" s="225"/>
      <c r="F165" s="225"/>
      <c r="G165" s="225"/>
      <c r="H165" s="225"/>
      <c r="I165" s="225"/>
      <c r="J165" s="225"/>
      <c r="K165" s="225"/>
      <c r="L165" s="225"/>
      <c r="M165" s="225"/>
      <c r="N165" s="225"/>
      <c r="O165" s="226"/>
      <c r="P165" s="74"/>
      <c r="Q165" s="74"/>
      <c r="R165" s="74"/>
      <c r="S165" s="15"/>
      <c r="T165" s="15"/>
      <c r="U165" s="14"/>
      <c r="V165" s="14"/>
      <c r="W165" s="15"/>
      <c r="X165" s="14"/>
      <c r="Y165" s="52"/>
      <c r="Z165" s="15"/>
      <c r="AA165" s="14"/>
      <c r="AB165" s="15"/>
      <c r="AC165" s="15"/>
      <c r="AD165" s="50"/>
      <c r="AE165" s="14"/>
      <c r="AF165" s="14"/>
      <c r="AG165" s="14"/>
      <c r="AH165" s="14"/>
    </row>
    <row r="166" spans="1:34" x14ac:dyDescent="0.2">
      <c r="A166" s="14"/>
      <c r="B166" s="225"/>
      <c r="C166" s="225"/>
      <c r="D166" s="225"/>
      <c r="E166" s="225"/>
      <c r="F166" s="225"/>
      <c r="G166" s="225"/>
      <c r="H166" s="225"/>
      <c r="I166" s="225"/>
      <c r="J166" s="225"/>
      <c r="K166" s="225"/>
      <c r="L166" s="225"/>
      <c r="M166" s="225"/>
      <c r="N166" s="225"/>
      <c r="O166" s="226"/>
      <c r="P166" s="74"/>
      <c r="Q166" s="74"/>
      <c r="R166" s="74"/>
      <c r="S166" s="15"/>
      <c r="T166" s="15"/>
      <c r="U166" s="14"/>
      <c r="V166" s="14"/>
      <c r="W166" s="15"/>
      <c r="X166" s="14"/>
      <c r="Y166" s="52"/>
      <c r="Z166" s="15"/>
      <c r="AA166" s="14"/>
      <c r="AB166" s="15"/>
      <c r="AC166" s="15"/>
      <c r="AD166" s="50"/>
      <c r="AE166" s="14"/>
      <c r="AF166" s="14"/>
      <c r="AG166" s="14"/>
      <c r="AH166" s="14"/>
    </row>
    <row r="167" spans="1:34" x14ac:dyDescent="0.2">
      <c r="A167" s="14"/>
      <c r="B167" s="225"/>
      <c r="C167" s="225"/>
      <c r="D167" s="225"/>
      <c r="E167" s="225"/>
      <c r="F167" s="225"/>
      <c r="G167" s="225"/>
      <c r="H167" s="225"/>
      <c r="I167" s="225"/>
      <c r="J167" s="225"/>
      <c r="K167" s="225"/>
      <c r="L167" s="225"/>
      <c r="M167" s="225"/>
      <c r="N167" s="225"/>
      <c r="O167" s="226"/>
      <c r="P167" s="74"/>
      <c r="Q167" s="74"/>
      <c r="R167" s="74"/>
      <c r="S167" s="15"/>
      <c r="T167" s="15"/>
      <c r="U167" s="14"/>
      <c r="V167" s="14"/>
      <c r="W167" s="15"/>
      <c r="X167" s="14"/>
      <c r="Y167" s="52"/>
      <c r="Z167" s="15"/>
      <c r="AA167" s="14"/>
      <c r="AB167" s="15"/>
      <c r="AC167" s="15"/>
      <c r="AD167" s="50"/>
      <c r="AE167" s="14"/>
      <c r="AF167" s="14"/>
      <c r="AG167" s="14"/>
      <c r="AH167" s="14"/>
    </row>
    <row r="168" spans="1:34" x14ac:dyDescent="0.2">
      <c r="A168" s="14"/>
      <c r="B168" s="225"/>
      <c r="C168" s="225"/>
      <c r="D168" s="225"/>
      <c r="E168" s="225"/>
      <c r="F168" s="225"/>
      <c r="G168" s="225"/>
      <c r="H168" s="225"/>
      <c r="I168" s="225"/>
      <c r="J168" s="225"/>
      <c r="K168" s="225"/>
      <c r="L168" s="225"/>
      <c r="M168" s="225"/>
      <c r="N168" s="225"/>
      <c r="O168" s="226"/>
      <c r="P168" s="74"/>
      <c r="Q168" s="74"/>
      <c r="R168" s="74"/>
      <c r="S168" s="15"/>
      <c r="T168" s="15"/>
      <c r="U168" s="14"/>
      <c r="V168" s="14"/>
      <c r="W168" s="15"/>
      <c r="X168" s="14"/>
      <c r="Y168" s="52"/>
      <c r="Z168" s="15"/>
      <c r="AA168" s="14"/>
      <c r="AB168" s="15"/>
      <c r="AC168" s="15"/>
      <c r="AD168" s="50"/>
      <c r="AE168" s="14"/>
      <c r="AF168" s="14"/>
      <c r="AG168" s="14"/>
      <c r="AH168" s="14"/>
    </row>
    <row r="169" spans="1:34" x14ac:dyDescent="0.2">
      <c r="A169" s="14"/>
      <c r="B169" s="225"/>
      <c r="C169" s="225"/>
      <c r="D169" s="225"/>
      <c r="E169" s="225"/>
      <c r="F169" s="225"/>
      <c r="G169" s="225"/>
      <c r="H169" s="225"/>
      <c r="I169" s="225"/>
      <c r="J169" s="225"/>
      <c r="K169" s="225"/>
      <c r="L169" s="225"/>
      <c r="M169" s="225"/>
      <c r="N169" s="225"/>
      <c r="O169" s="226"/>
      <c r="P169" s="74"/>
      <c r="Q169" s="74"/>
      <c r="R169" s="74"/>
      <c r="S169" s="15"/>
      <c r="T169" s="15"/>
      <c r="U169" s="14"/>
      <c r="V169" s="14"/>
      <c r="W169" s="15"/>
      <c r="X169" s="14"/>
      <c r="Y169" s="52"/>
      <c r="Z169" s="15"/>
      <c r="AA169" s="14"/>
      <c r="AB169" s="15"/>
      <c r="AC169" s="15"/>
      <c r="AD169" s="50"/>
      <c r="AE169" s="14"/>
      <c r="AF169" s="14"/>
      <c r="AG169" s="14"/>
      <c r="AH169" s="14"/>
    </row>
    <row r="170" spans="1:34" x14ac:dyDescent="0.2">
      <c r="A170" s="14"/>
      <c r="B170" s="225"/>
      <c r="C170" s="225"/>
      <c r="D170" s="225"/>
      <c r="E170" s="225"/>
      <c r="F170" s="225"/>
      <c r="G170" s="225"/>
      <c r="H170" s="225"/>
      <c r="I170" s="225"/>
      <c r="J170" s="225"/>
      <c r="K170" s="225"/>
      <c r="L170" s="225"/>
      <c r="M170" s="225"/>
      <c r="N170" s="225"/>
      <c r="O170" s="226"/>
      <c r="P170" s="74"/>
      <c r="Q170" s="74"/>
      <c r="R170" s="74"/>
      <c r="S170" s="15"/>
      <c r="T170" s="15"/>
      <c r="U170" s="14"/>
      <c r="V170" s="14"/>
      <c r="W170" s="15"/>
      <c r="X170" s="14"/>
      <c r="Y170" s="52"/>
      <c r="Z170" s="15"/>
      <c r="AA170" s="14"/>
      <c r="AB170" s="15"/>
      <c r="AC170" s="15"/>
      <c r="AD170" s="50"/>
      <c r="AE170" s="14"/>
      <c r="AF170" s="14"/>
      <c r="AG170" s="14"/>
      <c r="AH170" s="14"/>
    </row>
    <row r="171" spans="1:34" x14ac:dyDescent="0.2">
      <c r="A171" s="14"/>
      <c r="B171" s="225"/>
      <c r="C171" s="225"/>
      <c r="D171" s="225"/>
      <c r="E171" s="225"/>
      <c r="F171" s="225"/>
      <c r="G171" s="225"/>
      <c r="H171" s="225"/>
      <c r="I171" s="225"/>
      <c r="J171" s="225"/>
      <c r="K171" s="225"/>
      <c r="L171" s="225"/>
      <c r="M171" s="225"/>
      <c r="N171" s="225"/>
      <c r="O171" s="226"/>
      <c r="P171" s="74"/>
      <c r="Q171" s="74"/>
      <c r="R171" s="74"/>
      <c r="S171" s="15"/>
      <c r="T171" s="15"/>
      <c r="U171" s="14"/>
      <c r="V171" s="14"/>
      <c r="W171" s="15"/>
      <c r="X171" s="14"/>
      <c r="Y171" s="52"/>
      <c r="Z171" s="15"/>
      <c r="AA171" s="14"/>
      <c r="AB171" s="15"/>
      <c r="AC171" s="15"/>
      <c r="AD171" s="50"/>
      <c r="AE171" s="14"/>
      <c r="AF171" s="14"/>
      <c r="AG171" s="14"/>
      <c r="AH171" s="14"/>
    </row>
    <row r="172" spans="1:34" x14ac:dyDescent="0.2">
      <c r="A172" s="14"/>
      <c r="B172" s="225"/>
      <c r="C172" s="225"/>
      <c r="D172" s="225"/>
      <c r="E172" s="225"/>
      <c r="F172" s="225"/>
      <c r="G172" s="225"/>
      <c r="H172" s="225"/>
      <c r="I172" s="225"/>
      <c r="J172" s="225"/>
      <c r="K172" s="225"/>
      <c r="L172" s="225"/>
      <c r="M172" s="225"/>
      <c r="N172" s="225"/>
      <c r="O172" s="226"/>
      <c r="P172" s="74"/>
      <c r="Q172" s="74"/>
      <c r="R172" s="74"/>
      <c r="S172" s="15"/>
      <c r="T172" s="15"/>
      <c r="U172" s="14"/>
      <c r="V172" s="14"/>
      <c r="W172" s="15"/>
      <c r="X172" s="14"/>
      <c r="Y172" s="52"/>
      <c r="Z172" s="15"/>
      <c r="AA172" s="14"/>
      <c r="AB172" s="15"/>
      <c r="AC172" s="15"/>
      <c r="AD172" s="50"/>
      <c r="AE172" s="14"/>
      <c r="AF172" s="14"/>
      <c r="AG172" s="14"/>
      <c r="AH172" s="14"/>
    </row>
    <row r="173" spans="1:34" x14ac:dyDescent="0.2">
      <c r="A173" s="14"/>
      <c r="B173" s="225"/>
      <c r="C173" s="225"/>
      <c r="D173" s="225"/>
      <c r="E173" s="225"/>
      <c r="F173" s="225"/>
      <c r="G173" s="225"/>
      <c r="H173" s="225"/>
      <c r="I173" s="225"/>
      <c r="J173" s="225"/>
      <c r="K173" s="225"/>
      <c r="L173" s="225"/>
      <c r="M173" s="225"/>
      <c r="N173" s="225"/>
      <c r="O173" s="226"/>
      <c r="P173" s="74"/>
      <c r="Q173" s="74"/>
      <c r="R173" s="74"/>
      <c r="S173" s="15"/>
      <c r="T173" s="15"/>
      <c r="U173" s="14"/>
      <c r="V173" s="14"/>
      <c r="W173" s="15"/>
      <c r="X173" s="14"/>
      <c r="Y173" s="52"/>
      <c r="Z173" s="15"/>
      <c r="AA173" s="14"/>
      <c r="AB173" s="15"/>
      <c r="AC173" s="15"/>
      <c r="AD173" s="50"/>
      <c r="AE173" s="14"/>
      <c r="AF173" s="14"/>
      <c r="AG173" s="14"/>
      <c r="AH173" s="14"/>
    </row>
    <row r="174" spans="1:34" x14ac:dyDescent="0.2">
      <c r="A174" s="14"/>
      <c r="B174" s="225"/>
      <c r="C174" s="225"/>
      <c r="D174" s="225"/>
      <c r="E174" s="225"/>
      <c r="F174" s="225"/>
      <c r="G174" s="225"/>
      <c r="H174" s="225"/>
      <c r="I174" s="225"/>
      <c r="J174" s="225"/>
      <c r="K174" s="225"/>
      <c r="L174" s="225"/>
      <c r="M174" s="225"/>
      <c r="N174" s="225"/>
      <c r="O174" s="226"/>
      <c r="P174" s="74"/>
      <c r="Q174" s="74"/>
      <c r="R174" s="74"/>
      <c r="S174" s="15"/>
      <c r="T174" s="15"/>
      <c r="U174" s="14"/>
      <c r="V174" s="14"/>
      <c r="W174" s="15"/>
      <c r="X174" s="14"/>
      <c r="Y174" s="52"/>
      <c r="Z174" s="15"/>
      <c r="AA174" s="14"/>
      <c r="AB174" s="15"/>
      <c r="AC174" s="15"/>
      <c r="AD174" s="50"/>
      <c r="AE174" s="14"/>
      <c r="AF174" s="14"/>
      <c r="AG174" s="14"/>
      <c r="AH174" s="14"/>
    </row>
    <row r="175" spans="1:34" x14ac:dyDescent="0.2">
      <c r="A175" s="14"/>
      <c r="B175" s="225"/>
      <c r="C175" s="225"/>
      <c r="D175" s="225"/>
      <c r="E175" s="225"/>
      <c r="F175" s="225"/>
      <c r="G175" s="225"/>
      <c r="H175" s="225"/>
      <c r="I175" s="225"/>
      <c r="J175" s="225"/>
      <c r="K175" s="225"/>
      <c r="L175" s="225"/>
      <c r="M175" s="225"/>
      <c r="N175" s="225"/>
      <c r="O175" s="226"/>
      <c r="P175" s="74"/>
      <c r="Q175" s="74"/>
      <c r="R175" s="74"/>
      <c r="S175" s="15"/>
      <c r="T175" s="15"/>
      <c r="U175" s="14"/>
      <c r="V175" s="14"/>
      <c r="W175" s="15"/>
      <c r="X175" s="14"/>
      <c r="Y175" s="52"/>
      <c r="Z175" s="15"/>
      <c r="AA175" s="14"/>
      <c r="AB175" s="15"/>
      <c r="AC175" s="15"/>
      <c r="AD175" s="50"/>
      <c r="AE175" s="14"/>
      <c r="AF175" s="14"/>
      <c r="AG175" s="14"/>
      <c r="AH175" s="14"/>
    </row>
    <row r="176" spans="1:34" x14ac:dyDescent="0.2">
      <c r="A176" s="14"/>
      <c r="B176" s="225"/>
      <c r="C176" s="225"/>
      <c r="D176" s="225"/>
      <c r="E176" s="225"/>
      <c r="F176" s="225"/>
      <c r="G176" s="225"/>
      <c r="H176" s="225"/>
      <c r="I176" s="225"/>
      <c r="J176" s="225"/>
      <c r="K176" s="225"/>
      <c r="L176" s="225"/>
      <c r="M176" s="225"/>
      <c r="N176" s="225"/>
      <c r="O176" s="226"/>
      <c r="P176" s="74"/>
      <c r="Q176" s="74"/>
      <c r="R176" s="74"/>
      <c r="S176" s="15"/>
      <c r="T176" s="15"/>
      <c r="U176" s="14"/>
      <c r="V176" s="14"/>
      <c r="W176" s="15"/>
      <c r="X176" s="14"/>
      <c r="Y176" s="52"/>
      <c r="Z176" s="15"/>
      <c r="AA176" s="14"/>
      <c r="AB176" s="15"/>
      <c r="AC176" s="15"/>
      <c r="AD176" s="50"/>
      <c r="AE176" s="14"/>
      <c r="AF176" s="14"/>
      <c r="AG176" s="14"/>
      <c r="AH176" s="14"/>
    </row>
    <row r="177" spans="1:34" x14ac:dyDescent="0.2">
      <c r="A177" s="14"/>
      <c r="B177" s="225"/>
      <c r="C177" s="225"/>
      <c r="D177" s="225"/>
      <c r="E177" s="225"/>
      <c r="F177" s="225"/>
      <c r="G177" s="225"/>
      <c r="H177" s="225"/>
      <c r="I177" s="225"/>
      <c r="J177" s="225"/>
      <c r="K177" s="225"/>
      <c r="L177" s="225"/>
      <c r="M177" s="225"/>
      <c r="N177" s="225"/>
      <c r="O177" s="226"/>
      <c r="P177" s="74"/>
      <c r="Q177" s="74"/>
      <c r="R177" s="74"/>
      <c r="S177" s="15"/>
      <c r="T177" s="15"/>
      <c r="U177" s="14"/>
      <c r="V177" s="14"/>
      <c r="W177" s="15"/>
      <c r="X177" s="14"/>
      <c r="Y177" s="52"/>
      <c r="Z177" s="15"/>
      <c r="AA177" s="14"/>
      <c r="AB177" s="15"/>
      <c r="AC177" s="15"/>
      <c r="AD177" s="50"/>
      <c r="AE177" s="14"/>
      <c r="AF177" s="14"/>
      <c r="AG177" s="14"/>
      <c r="AH177" s="14"/>
    </row>
    <row r="178" spans="1:34" x14ac:dyDescent="0.2">
      <c r="A178" s="14"/>
      <c r="B178" s="225"/>
      <c r="C178" s="225"/>
      <c r="D178" s="225"/>
      <c r="E178" s="225"/>
      <c r="F178" s="225"/>
      <c r="G178" s="225"/>
      <c r="H178" s="225"/>
      <c r="I178" s="225"/>
      <c r="J178" s="225"/>
      <c r="K178" s="225"/>
      <c r="L178" s="225"/>
      <c r="M178" s="225"/>
      <c r="N178" s="225"/>
      <c r="O178" s="226"/>
      <c r="P178" s="74"/>
      <c r="Q178" s="74"/>
      <c r="R178" s="74"/>
      <c r="S178" s="15"/>
      <c r="T178" s="15"/>
      <c r="U178" s="14"/>
      <c r="V178" s="14"/>
      <c r="W178" s="15"/>
      <c r="X178" s="14"/>
      <c r="Y178" s="52"/>
      <c r="Z178" s="15"/>
      <c r="AA178" s="14"/>
      <c r="AB178" s="15"/>
      <c r="AC178" s="15"/>
      <c r="AD178" s="50"/>
      <c r="AE178" s="14"/>
      <c r="AF178" s="14"/>
      <c r="AG178" s="14"/>
      <c r="AH178" s="14"/>
    </row>
    <row r="179" spans="1:34" x14ac:dyDescent="0.2">
      <c r="A179" s="14"/>
      <c r="B179" s="225"/>
      <c r="C179" s="225"/>
      <c r="D179" s="225"/>
      <c r="E179" s="225"/>
      <c r="F179" s="225"/>
      <c r="G179" s="225"/>
      <c r="H179" s="225"/>
      <c r="I179" s="225"/>
      <c r="J179" s="225"/>
      <c r="K179" s="225"/>
      <c r="L179" s="225"/>
      <c r="M179" s="225"/>
      <c r="N179" s="225"/>
      <c r="O179" s="226"/>
      <c r="P179" s="74"/>
      <c r="Q179" s="74"/>
      <c r="R179" s="74"/>
      <c r="S179" s="15"/>
      <c r="T179" s="15"/>
      <c r="U179" s="14"/>
      <c r="V179" s="14"/>
      <c r="W179" s="15"/>
      <c r="X179" s="14"/>
      <c r="Y179" s="52"/>
      <c r="Z179" s="15"/>
      <c r="AA179" s="14"/>
      <c r="AB179" s="15"/>
      <c r="AC179" s="15"/>
      <c r="AD179" s="50"/>
      <c r="AE179" s="14"/>
      <c r="AF179" s="14"/>
      <c r="AG179" s="14"/>
      <c r="AH179" s="14"/>
    </row>
    <row r="180" spans="1:34" x14ac:dyDescent="0.2">
      <c r="A180" s="14"/>
      <c r="B180" s="225"/>
      <c r="C180" s="225"/>
      <c r="D180" s="225"/>
      <c r="E180" s="225"/>
      <c r="F180" s="225"/>
      <c r="G180" s="225"/>
      <c r="H180" s="225"/>
      <c r="I180" s="225"/>
      <c r="J180" s="225"/>
      <c r="K180" s="225"/>
      <c r="L180" s="225"/>
      <c r="M180" s="225"/>
      <c r="N180" s="225"/>
      <c r="O180" s="226"/>
      <c r="P180" s="74"/>
      <c r="Q180" s="74"/>
      <c r="R180" s="74"/>
      <c r="S180" s="15"/>
      <c r="T180" s="15"/>
      <c r="U180" s="14"/>
      <c r="V180" s="14"/>
      <c r="W180" s="15"/>
      <c r="X180" s="14"/>
      <c r="Y180" s="52"/>
      <c r="Z180" s="15"/>
      <c r="AA180" s="14"/>
      <c r="AB180" s="15"/>
      <c r="AC180" s="15"/>
      <c r="AD180" s="50"/>
      <c r="AE180" s="14"/>
      <c r="AF180" s="14"/>
      <c r="AG180" s="14"/>
      <c r="AH180" s="14"/>
    </row>
    <row r="181" spans="1:34" x14ac:dyDescent="0.2">
      <c r="A181" s="14"/>
      <c r="B181" s="225"/>
      <c r="C181" s="225"/>
      <c r="D181" s="225"/>
      <c r="E181" s="225"/>
      <c r="F181" s="225"/>
      <c r="G181" s="225"/>
      <c r="H181" s="225"/>
      <c r="I181" s="225"/>
      <c r="J181" s="225"/>
      <c r="K181" s="225"/>
      <c r="L181" s="225"/>
      <c r="M181" s="225"/>
      <c r="N181" s="225"/>
      <c r="O181" s="226"/>
      <c r="P181" s="74"/>
      <c r="Q181" s="74"/>
      <c r="R181" s="74"/>
      <c r="S181" s="15"/>
      <c r="T181" s="15"/>
      <c r="U181" s="14"/>
      <c r="V181" s="14"/>
      <c r="W181" s="15"/>
      <c r="X181" s="14"/>
      <c r="Y181" s="52"/>
      <c r="Z181" s="15"/>
      <c r="AA181" s="14"/>
      <c r="AB181" s="15"/>
      <c r="AC181" s="15"/>
      <c r="AD181" s="50"/>
      <c r="AE181" s="14"/>
      <c r="AF181" s="14"/>
      <c r="AG181" s="14"/>
      <c r="AH181" s="14"/>
    </row>
    <row r="182" spans="1:34" x14ac:dyDescent="0.2">
      <c r="A182" s="14"/>
      <c r="B182" s="225"/>
      <c r="C182" s="225"/>
      <c r="D182" s="225"/>
      <c r="E182" s="225"/>
      <c r="F182" s="225"/>
      <c r="G182" s="225"/>
      <c r="H182" s="225"/>
      <c r="I182" s="225"/>
      <c r="J182" s="225"/>
      <c r="K182" s="225"/>
      <c r="L182" s="225"/>
      <c r="M182" s="225"/>
      <c r="N182" s="225"/>
      <c r="O182" s="226"/>
      <c r="P182" s="74"/>
      <c r="Q182" s="74"/>
      <c r="R182" s="74"/>
      <c r="S182" s="15"/>
      <c r="T182" s="15"/>
      <c r="U182" s="14"/>
      <c r="V182" s="14"/>
      <c r="W182" s="15"/>
      <c r="X182" s="14"/>
      <c r="Y182" s="52"/>
      <c r="Z182" s="15"/>
      <c r="AA182" s="14"/>
      <c r="AB182" s="15"/>
      <c r="AC182" s="15"/>
      <c r="AD182" s="50"/>
      <c r="AE182" s="14"/>
      <c r="AF182" s="14"/>
      <c r="AG182" s="14"/>
      <c r="AH182" s="14"/>
    </row>
    <row r="183" spans="1:34" x14ac:dyDescent="0.2">
      <c r="A183" s="14"/>
      <c r="B183" s="225"/>
      <c r="C183" s="225"/>
      <c r="D183" s="225"/>
      <c r="E183" s="225"/>
      <c r="F183" s="225"/>
      <c r="G183" s="225"/>
      <c r="H183" s="225"/>
      <c r="I183" s="225"/>
      <c r="J183" s="225"/>
      <c r="K183" s="225"/>
      <c r="L183" s="225"/>
      <c r="M183" s="225"/>
      <c r="N183" s="225"/>
      <c r="O183" s="226"/>
      <c r="P183" s="74"/>
      <c r="Q183" s="74"/>
      <c r="R183" s="74"/>
      <c r="S183" s="15"/>
      <c r="T183" s="15"/>
      <c r="U183" s="14"/>
      <c r="V183" s="14"/>
      <c r="W183" s="15"/>
      <c r="X183" s="14"/>
      <c r="Y183" s="52"/>
      <c r="Z183" s="15"/>
      <c r="AA183" s="14"/>
      <c r="AB183" s="15"/>
      <c r="AC183" s="15"/>
      <c r="AD183" s="50"/>
      <c r="AE183" s="14"/>
      <c r="AF183" s="14"/>
      <c r="AG183" s="14"/>
      <c r="AH183" s="14"/>
    </row>
    <row r="184" spans="1:34" x14ac:dyDescent="0.2">
      <c r="A184" s="14"/>
      <c r="B184" s="225"/>
      <c r="C184" s="225"/>
      <c r="D184" s="225"/>
      <c r="E184" s="225"/>
      <c r="F184" s="225"/>
      <c r="G184" s="225"/>
      <c r="H184" s="225"/>
      <c r="I184" s="225"/>
      <c r="J184" s="225"/>
      <c r="K184" s="225"/>
      <c r="L184" s="225"/>
      <c r="M184" s="225"/>
      <c r="N184" s="225"/>
      <c r="O184" s="226"/>
      <c r="P184" s="74"/>
      <c r="Q184" s="74"/>
      <c r="R184" s="74"/>
      <c r="S184" s="15"/>
      <c r="T184" s="15"/>
      <c r="U184" s="14"/>
      <c r="V184" s="14"/>
      <c r="W184" s="15"/>
      <c r="X184" s="14"/>
      <c r="Y184" s="52"/>
      <c r="Z184" s="15"/>
      <c r="AA184" s="14"/>
      <c r="AB184" s="15"/>
      <c r="AC184" s="15"/>
      <c r="AD184" s="50"/>
      <c r="AE184" s="14"/>
      <c r="AF184" s="14"/>
      <c r="AG184" s="14"/>
      <c r="AH184" s="14"/>
    </row>
    <row r="185" spans="1:34" x14ac:dyDescent="0.2">
      <c r="A185" s="14"/>
      <c r="B185" s="225"/>
      <c r="C185" s="225"/>
      <c r="D185" s="225"/>
      <c r="E185" s="225"/>
      <c r="F185" s="225"/>
      <c r="G185" s="225"/>
      <c r="H185" s="225"/>
      <c r="I185" s="225"/>
      <c r="J185" s="225"/>
      <c r="K185" s="225"/>
      <c r="L185" s="225"/>
      <c r="M185" s="225"/>
      <c r="N185" s="225"/>
      <c r="O185" s="226"/>
      <c r="P185" s="74"/>
      <c r="Q185" s="74"/>
      <c r="R185" s="74"/>
      <c r="S185" s="15"/>
      <c r="T185" s="15"/>
      <c r="U185" s="14"/>
      <c r="V185" s="14"/>
      <c r="W185" s="15"/>
      <c r="X185" s="14"/>
      <c r="Y185" s="52"/>
      <c r="Z185" s="15"/>
      <c r="AA185" s="14"/>
      <c r="AB185" s="15"/>
      <c r="AC185" s="15"/>
      <c r="AD185" s="50"/>
      <c r="AE185" s="14"/>
      <c r="AF185" s="14"/>
      <c r="AG185" s="14"/>
      <c r="AH185" s="14"/>
    </row>
    <row r="186" spans="1:34" x14ac:dyDescent="0.2">
      <c r="A186" s="14"/>
      <c r="B186" s="225"/>
      <c r="C186" s="225"/>
      <c r="D186" s="225"/>
      <c r="E186" s="225"/>
      <c r="F186" s="225"/>
      <c r="G186" s="225"/>
      <c r="H186" s="225"/>
      <c r="I186" s="225"/>
      <c r="J186" s="225"/>
      <c r="K186" s="225"/>
      <c r="L186" s="225"/>
      <c r="M186" s="225"/>
      <c r="N186" s="225"/>
      <c r="O186" s="226"/>
      <c r="P186" s="74"/>
      <c r="Q186" s="74"/>
      <c r="R186" s="74"/>
      <c r="S186" s="15"/>
      <c r="T186" s="15"/>
      <c r="U186" s="14"/>
      <c r="V186" s="14"/>
      <c r="W186" s="15"/>
      <c r="X186" s="14"/>
      <c r="Y186" s="52"/>
      <c r="Z186" s="15"/>
      <c r="AA186" s="14"/>
      <c r="AB186" s="15"/>
      <c r="AC186" s="15"/>
      <c r="AD186" s="50"/>
      <c r="AE186" s="14"/>
      <c r="AF186" s="14"/>
      <c r="AG186" s="14"/>
      <c r="AH186" s="14"/>
    </row>
    <row r="187" spans="1:34" x14ac:dyDescent="0.2">
      <c r="A187" s="14"/>
      <c r="B187" s="225"/>
      <c r="C187" s="225"/>
      <c r="D187" s="225"/>
      <c r="E187" s="225"/>
      <c r="F187" s="225"/>
      <c r="G187" s="225"/>
      <c r="H187" s="225"/>
      <c r="I187" s="225"/>
      <c r="J187" s="225"/>
      <c r="K187" s="225"/>
      <c r="L187" s="225"/>
      <c r="M187" s="225"/>
      <c r="N187" s="225"/>
      <c r="O187" s="226"/>
      <c r="P187" s="74"/>
      <c r="Q187" s="74"/>
      <c r="R187" s="74"/>
      <c r="S187" s="15"/>
      <c r="T187" s="15"/>
      <c r="U187" s="14"/>
      <c r="V187" s="14"/>
      <c r="W187" s="15"/>
      <c r="X187" s="14"/>
      <c r="Y187" s="52"/>
      <c r="Z187" s="15"/>
      <c r="AA187" s="14"/>
      <c r="AB187" s="15"/>
      <c r="AC187" s="15"/>
      <c r="AD187" s="50"/>
      <c r="AE187" s="14"/>
      <c r="AF187" s="14"/>
      <c r="AG187" s="14"/>
      <c r="AH187" s="14"/>
    </row>
    <row r="188" spans="1:34" x14ac:dyDescent="0.2">
      <c r="A188" s="14"/>
      <c r="B188" s="225"/>
      <c r="C188" s="225"/>
      <c r="D188" s="225"/>
      <c r="E188" s="225"/>
      <c r="F188" s="225"/>
      <c r="G188" s="225"/>
      <c r="H188" s="225"/>
      <c r="I188" s="225"/>
      <c r="J188" s="225"/>
      <c r="K188" s="225"/>
      <c r="L188" s="225"/>
      <c r="M188" s="225"/>
      <c r="N188" s="225"/>
      <c r="O188" s="226"/>
      <c r="P188" s="74"/>
      <c r="Q188" s="74"/>
      <c r="R188" s="74"/>
      <c r="S188" s="15"/>
      <c r="T188" s="15"/>
      <c r="U188" s="14"/>
      <c r="V188" s="14"/>
      <c r="W188" s="15"/>
      <c r="X188" s="14"/>
      <c r="Y188" s="52"/>
      <c r="Z188" s="15"/>
      <c r="AA188" s="14"/>
      <c r="AB188" s="15"/>
      <c r="AC188" s="15"/>
      <c r="AD188" s="50"/>
      <c r="AE188" s="14"/>
      <c r="AF188" s="14"/>
      <c r="AG188" s="14"/>
      <c r="AH188" s="14"/>
    </row>
    <row r="189" spans="1:34" x14ac:dyDescent="0.2">
      <c r="A189" s="14"/>
      <c r="B189" s="225"/>
      <c r="C189" s="225"/>
      <c r="D189" s="225"/>
      <c r="E189" s="225"/>
      <c r="F189" s="225"/>
      <c r="G189" s="225"/>
      <c r="H189" s="225"/>
      <c r="I189" s="225"/>
      <c r="J189" s="225"/>
      <c r="K189" s="225"/>
      <c r="L189" s="225"/>
      <c r="M189" s="225"/>
      <c r="N189" s="225"/>
      <c r="O189" s="226"/>
      <c r="P189" s="74"/>
      <c r="Q189" s="74"/>
      <c r="R189" s="74"/>
      <c r="S189" s="15"/>
      <c r="T189" s="15"/>
      <c r="U189" s="14"/>
      <c r="V189" s="14"/>
      <c r="W189" s="15"/>
      <c r="X189" s="14"/>
      <c r="Y189" s="52"/>
      <c r="Z189" s="15"/>
      <c r="AA189" s="14"/>
      <c r="AB189" s="15"/>
      <c r="AC189" s="15"/>
      <c r="AD189" s="50"/>
      <c r="AE189" s="14"/>
      <c r="AF189" s="14"/>
      <c r="AG189" s="14"/>
      <c r="AH189" s="14"/>
    </row>
    <row r="190" spans="1:34" x14ac:dyDescent="0.2">
      <c r="A190" s="14"/>
      <c r="B190" s="225"/>
      <c r="C190" s="225"/>
      <c r="D190" s="225"/>
      <c r="E190" s="225"/>
      <c r="F190" s="225"/>
      <c r="G190" s="225"/>
      <c r="H190" s="225"/>
      <c r="I190" s="225"/>
      <c r="J190" s="225"/>
      <c r="K190" s="225"/>
      <c r="L190" s="225"/>
      <c r="M190" s="225"/>
      <c r="N190" s="225"/>
      <c r="O190" s="226"/>
      <c r="P190" s="74"/>
      <c r="Q190" s="74"/>
      <c r="R190" s="74"/>
      <c r="S190" s="15"/>
      <c r="T190" s="15"/>
      <c r="U190" s="14"/>
      <c r="V190" s="14"/>
      <c r="W190" s="15"/>
      <c r="X190" s="14"/>
      <c r="Y190" s="52"/>
      <c r="Z190" s="15"/>
      <c r="AA190" s="14"/>
      <c r="AB190" s="15"/>
      <c r="AC190" s="15"/>
      <c r="AD190" s="50"/>
      <c r="AE190" s="14"/>
      <c r="AF190" s="14"/>
      <c r="AG190" s="14"/>
      <c r="AH190" s="14"/>
    </row>
    <row r="191" spans="1:34" x14ac:dyDescent="0.2">
      <c r="A191" s="14"/>
      <c r="B191" s="225"/>
      <c r="C191" s="225"/>
      <c r="D191" s="225"/>
      <c r="E191" s="225"/>
      <c r="F191" s="225"/>
      <c r="G191" s="225"/>
      <c r="H191" s="225"/>
      <c r="I191" s="225"/>
      <c r="J191" s="225"/>
      <c r="K191" s="225"/>
      <c r="L191" s="225"/>
      <c r="M191" s="225"/>
      <c r="N191" s="225"/>
      <c r="O191" s="226"/>
      <c r="P191" s="74"/>
      <c r="Q191" s="74"/>
      <c r="R191" s="74"/>
      <c r="S191" s="15"/>
      <c r="T191" s="15"/>
      <c r="U191" s="14"/>
      <c r="V191" s="14"/>
      <c r="W191" s="15"/>
      <c r="X191" s="14"/>
      <c r="Y191" s="52"/>
      <c r="Z191" s="15"/>
      <c r="AA191" s="14"/>
      <c r="AB191" s="15"/>
      <c r="AC191" s="15"/>
      <c r="AD191" s="50"/>
      <c r="AE191" s="14"/>
      <c r="AF191" s="14"/>
      <c r="AG191" s="14"/>
      <c r="AH191" s="14"/>
    </row>
    <row r="192" spans="1:34" x14ac:dyDescent="0.2">
      <c r="A192" s="14"/>
      <c r="B192" s="225"/>
      <c r="C192" s="225"/>
      <c r="D192" s="225"/>
      <c r="E192" s="225"/>
      <c r="F192" s="225"/>
      <c r="G192" s="225"/>
      <c r="H192" s="225"/>
      <c r="I192" s="225"/>
      <c r="J192" s="225"/>
      <c r="K192" s="225"/>
      <c r="L192" s="225"/>
      <c r="M192" s="225"/>
      <c r="N192" s="225"/>
      <c r="O192" s="226"/>
      <c r="P192" s="74"/>
      <c r="Q192" s="74"/>
      <c r="R192" s="74"/>
      <c r="S192" s="15"/>
      <c r="T192" s="15"/>
      <c r="U192" s="14"/>
      <c r="V192" s="14"/>
      <c r="W192" s="15"/>
      <c r="X192" s="14"/>
      <c r="Y192" s="52"/>
      <c r="Z192" s="15"/>
      <c r="AA192" s="14"/>
      <c r="AB192" s="15"/>
      <c r="AC192" s="15"/>
      <c r="AD192" s="50"/>
      <c r="AE192" s="14"/>
      <c r="AF192" s="14"/>
      <c r="AG192" s="14"/>
      <c r="AH192" s="14"/>
    </row>
    <row r="193" spans="1:34" x14ac:dyDescent="0.2">
      <c r="A193" s="14"/>
      <c r="B193" s="225"/>
      <c r="C193" s="225"/>
      <c r="D193" s="225"/>
      <c r="E193" s="225"/>
      <c r="F193" s="225"/>
      <c r="G193" s="225"/>
      <c r="H193" s="225"/>
      <c r="I193" s="225"/>
      <c r="J193" s="225"/>
      <c r="K193" s="225"/>
      <c r="L193" s="225"/>
      <c r="M193" s="225"/>
      <c r="N193" s="225"/>
      <c r="O193" s="226"/>
      <c r="P193" s="74"/>
      <c r="Q193" s="74"/>
      <c r="R193" s="74"/>
      <c r="S193" s="15"/>
      <c r="T193" s="15"/>
      <c r="U193" s="14"/>
      <c r="V193" s="14"/>
      <c r="W193" s="15"/>
      <c r="X193" s="14"/>
      <c r="Y193" s="52"/>
      <c r="Z193" s="15"/>
      <c r="AA193" s="14"/>
      <c r="AB193" s="15"/>
      <c r="AC193" s="15"/>
      <c r="AD193" s="50"/>
      <c r="AE193" s="14"/>
      <c r="AF193" s="14"/>
      <c r="AG193" s="14"/>
      <c r="AH193" s="14"/>
    </row>
    <row r="194" spans="1:34" x14ac:dyDescent="0.2">
      <c r="A194" s="14"/>
      <c r="B194" s="225"/>
      <c r="C194" s="225"/>
      <c r="D194" s="225"/>
      <c r="E194" s="225"/>
      <c r="F194" s="225"/>
      <c r="G194" s="225"/>
      <c r="H194" s="225"/>
      <c r="I194" s="225"/>
      <c r="J194" s="225"/>
      <c r="K194" s="225"/>
      <c r="L194" s="225"/>
      <c r="M194" s="225"/>
      <c r="N194" s="225"/>
      <c r="O194" s="226"/>
      <c r="P194" s="74"/>
      <c r="Q194" s="74"/>
      <c r="R194" s="74"/>
      <c r="S194" s="15"/>
      <c r="T194" s="15"/>
      <c r="U194" s="14"/>
      <c r="V194" s="14"/>
      <c r="W194" s="15"/>
      <c r="X194" s="14"/>
      <c r="Y194" s="52"/>
      <c r="Z194" s="15"/>
      <c r="AA194" s="14"/>
      <c r="AB194" s="15"/>
      <c r="AC194" s="15"/>
      <c r="AD194" s="50"/>
      <c r="AE194" s="14"/>
      <c r="AF194" s="14"/>
      <c r="AG194" s="14"/>
      <c r="AH194" s="14"/>
    </row>
    <row r="195" spans="1:34" x14ac:dyDescent="0.2">
      <c r="A195" s="14"/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5"/>
      <c r="N195" s="225"/>
      <c r="O195" s="226"/>
      <c r="P195" s="74"/>
      <c r="Q195" s="74"/>
      <c r="R195" s="74"/>
      <c r="S195" s="15"/>
      <c r="T195" s="15"/>
      <c r="U195" s="14"/>
      <c r="V195" s="14"/>
      <c r="W195" s="15"/>
      <c r="X195" s="14"/>
      <c r="Y195" s="52"/>
      <c r="Z195" s="15"/>
      <c r="AA195" s="14"/>
      <c r="AB195" s="15"/>
      <c r="AC195" s="15"/>
      <c r="AD195" s="50"/>
      <c r="AE195" s="14"/>
      <c r="AF195" s="14"/>
      <c r="AG195" s="14"/>
      <c r="AH195" s="14"/>
    </row>
    <row r="196" spans="1:34" x14ac:dyDescent="0.2">
      <c r="A196" s="14"/>
      <c r="B196" s="225"/>
      <c r="C196" s="225"/>
      <c r="D196" s="225"/>
      <c r="E196" s="225"/>
      <c r="F196" s="225"/>
      <c r="G196" s="225"/>
      <c r="H196" s="225"/>
      <c r="I196" s="225"/>
      <c r="J196" s="225"/>
      <c r="K196" s="225"/>
      <c r="L196" s="225"/>
      <c r="M196" s="225"/>
      <c r="N196" s="225"/>
      <c r="O196" s="226"/>
      <c r="P196" s="74"/>
      <c r="Q196" s="74"/>
      <c r="R196" s="74"/>
      <c r="S196" s="15"/>
      <c r="T196" s="15"/>
      <c r="U196" s="14"/>
      <c r="V196" s="14"/>
      <c r="W196" s="15"/>
      <c r="X196" s="14"/>
      <c r="Y196" s="52"/>
      <c r="Z196" s="15"/>
      <c r="AA196" s="14"/>
      <c r="AB196" s="15"/>
      <c r="AC196" s="15"/>
      <c r="AD196" s="50"/>
      <c r="AE196" s="14"/>
      <c r="AF196" s="14"/>
      <c r="AG196" s="14"/>
      <c r="AH196" s="14"/>
    </row>
    <row r="197" spans="1:34" x14ac:dyDescent="0.2">
      <c r="A197" s="14"/>
      <c r="B197" s="225"/>
      <c r="C197" s="225"/>
      <c r="D197" s="225"/>
      <c r="E197" s="225"/>
      <c r="F197" s="225"/>
      <c r="G197" s="225"/>
      <c r="H197" s="225"/>
      <c r="I197" s="225"/>
      <c r="J197" s="225"/>
      <c r="K197" s="225"/>
      <c r="L197" s="225"/>
      <c r="M197" s="225"/>
      <c r="N197" s="225"/>
      <c r="O197" s="226"/>
      <c r="P197" s="74"/>
      <c r="Q197" s="74"/>
      <c r="R197" s="74"/>
      <c r="S197" s="15"/>
      <c r="T197" s="15"/>
      <c r="U197" s="14"/>
      <c r="V197" s="14"/>
      <c r="W197" s="15"/>
      <c r="X197" s="14"/>
      <c r="Y197" s="52"/>
      <c r="Z197" s="15"/>
      <c r="AA197" s="14"/>
      <c r="AB197" s="15"/>
      <c r="AC197" s="15"/>
      <c r="AD197" s="50"/>
      <c r="AE197" s="14"/>
      <c r="AF197" s="14"/>
      <c r="AG197" s="14"/>
      <c r="AH197" s="14"/>
    </row>
    <row r="198" spans="1:34" x14ac:dyDescent="0.2">
      <c r="A198" s="14"/>
      <c r="B198" s="225"/>
      <c r="C198" s="225"/>
      <c r="D198" s="225"/>
      <c r="E198" s="225"/>
      <c r="F198" s="225"/>
      <c r="G198" s="225"/>
      <c r="H198" s="225"/>
      <c r="I198" s="225"/>
      <c r="J198" s="225"/>
      <c r="K198" s="225"/>
      <c r="L198" s="225"/>
      <c r="M198" s="225"/>
      <c r="N198" s="225"/>
      <c r="O198" s="226"/>
      <c r="P198" s="74"/>
      <c r="Q198" s="74"/>
      <c r="R198" s="74"/>
      <c r="S198" s="15"/>
      <c r="T198" s="15"/>
      <c r="U198" s="14"/>
      <c r="V198" s="14"/>
      <c r="W198" s="15"/>
      <c r="X198" s="14"/>
      <c r="Y198" s="52"/>
      <c r="Z198" s="15"/>
      <c r="AA198" s="14"/>
      <c r="AB198" s="15"/>
      <c r="AC198" s="15"/>
      <c r="AD198" s="50"/>
      <c r="AE198" s="14"/>
      <c r="AF198" s="14"/>
      <c r="AG198" s="14"/>
      <c r="AH198" s="14"/>
    </row>
    <row r="199" spans="1:34" x14ac:dyDescent="0.2">
      <c r="A199" s="14"/>
      <c r="B199" s="225"/>
      <c r="C199" s="225"/>
      <c r="D199" s="225"/>
      <c r="E199" s="225"/>
      <c r="F199" s="225"/>
      <c r="G199" s="225"/>
      <c r="H199" s="225"/>
      <c r="I199" s="225"/>
      <c r="J199" s="225"/>
      <c r="K199" s="225"/>
      <c r="L199" s="225"/>
      <c r="M199" s="225"/>
      <c r="N199" s="225"/>
      <c r="O199" s="226"/>
      <c r="P199" s="74"/>
      <c r="Q199" s="74"/>
      <c r="R199" s="74"/>
      <c r="S199" s="15"/>
      <c r="T199" s="15"/>
      <c r="U199" s="14"/>
      <c r="V199" s="14"/>
      <c r="W199" s="15"/>
      <c r="X199" s="14"/>
      <c r="Y199" s="52"/>
      <c r="Z199" s="15"/>
      <c r="AA199" s="14"/>
      <c r="AB199" s="15"/>
      <c r="AC199" s="15"/>
      <c r="AD199" s="50"/>
      <c r="AE199" s="14"/>
      <c r="AF199" s="14"/>
      <c r="AG199" s="14"/>
      <c r="AH199" s="14"/>
    </row>
    <row r="200" spans="1:34" x14ac:dyDescent="0.2">
      <c r="A200" s="14"/>
      <c r="B200" s="225"/>
      <c r="C200" s="225"/>
      <c r="D200" s="225"/>
      <c r="E200" s="225"/>
      <c r="F200" s="225"/>
      <c r="G200" s="225"/>
      <c r="H200" s="225"/>
      <c r="I200" s="225"/>
      <c r="J200" s="225"/>
      <c r="K200" s="225"/>
      <c r="L200" s="225"/>
      <c r="M200" s="225"/>
      <c r="N200" s="225"/>
      <c r="O200" s="226"/>
      <c r="P200" s="74"/>
      <c r="Q200" s="74"/>
      <c r="R200" s="74"/>
      <c r="S200" s="15"/>
      <c r="T200" s="15"/>
      <c r="U200" s="14"/>
      <c r="V200" s="14"/>
      <c r="W200" s="15"/>
      <c r="X200" s="14"/>
      <c r="Y200" s="52"/>
      <c r="Z200" s="15"/>
      <c r="AA200" s="14"/>
      <c r="AB200" s="15"/>
      <c r="AC200" s="15"/>
      <c r="AD200" s="50"/>
      <c r="AE200" s="14"/>
      <c r="AF200" s="14"/>
      <c r="AG200" s="14"/>
      <c r="AH200" s="14"/>
    </row>
    <row r="201" spans="1:34" x14ac:dyDescent="0.2">
      <c r="A201" s="14"/>
      <c r="B201" s="225"/>
      <c r="C201" s="225"/>
      <c r="D201" s="225"/>
      <c r="E201" s="225"/>
      <c r="F201" s="225"/>
      <c r="G201" s="225"/>
      <c r="H201" s="225"/>
      <c r="I201" s="225"/>
      <c r="J201" s="225"/>
      <c r="K201" s="225"/>
      <c r="L201" s="225"/>
      <c r="M201" s="225"/>
      <c r="N201" s="225"/>
      <c r="O201" s="226"/>
      <c r="P201" s="74"/>
      <c r="Q201" s="74"/>
      <c r="R201" s="74"/>
      <c r="S201" s="15"/>
      <c r="T201" s="15"/>
      <c r="U201" s="14"/>
      <c r="V201" s="14"/>
      <c r="W201" s="15"/>
      <c r="X201" s="14"/>
      <c r="Y201" s="52"/>
      <c r="Z201" s="15"/>
      <c r="AA201" s="14"/>
      <c r="AB201" s="15"/>
      <c r="AC201" s="15"/>
      <c r="AD201" s="50"/>
      <c r="AE201" s="14"/>
      <c r="AF201" s="14"/>
      <c r="AG201" s="14"/>
      <c r="AH201" s="14"/>
    </row>
    <row r="202" spans="1:34" x14ac:dyDescent="0.2">
      <c r="A202" s="14"/>
      <c r="B202" s="225"/>
      <c r="C202" s="225"/>
      <c r="D202" s="225"/>
      <c r="E202" s="225"/>
      <c r="F202" s="225"/>
      <c r="G202" s="225"/>
      <c r="H202" s="225"/>
      <c r="I202" s="225"/>
      <c r="J202" s="225"/>
      <c r="K202" s="225"/>
      <c r="L202" s="225"/>
      <c r="M202" s="225"/>
      <c r="N202" s="225"/>
      <c r="O202" s="226"/>
      <c r="P202" s="74"/>
      <c r="Q202" s="74"/>
      <c r="R202" s="74"/>
      <c r="S202" s="15"/>
      <c r="T202" s="15"/>
      <c r="U202" s="14"/>
      <c r="V202" s="14"/>
      <c r="W202" s="15"/>
      <c r="X202" s="14"/>
      <c r="Y202" s="52"/>
      <c r="Z202" s="15"/>
      <c r="AA202" s="14"/>
      <c r="AB202" s="15"/>
      <c r="AC202" s="15"/>
      <c r="AD202" s="50"/>
      <c r="AE202" s="14"/>
      <c r="AF202" s="14"/>
      <c r="AG202" s="14"/>
      <c r="AH202" s="14"/>
    </row>
    <row r="203" spans="1:34" x14ac:dyDescent="0.2">
      <c r="A203" s="14"/>
      <c r="B203" s="225"/>
      <c r="C203" s="225"/>
      <c r="D203" s="225"/>
      <c r="E203" s="225"/>
      <c r="F203" s="225"/>
      <c r="G203" s="225"/>
      <c r="H203" s="225"/>
      <c r="I203" s="225"/>
      <c r="J203" s="225"/>
      <c r="K203" s="225"/>
      <c r="L203" s="225"/>
      <c r="M203" s="225"/>
      <c r="N203" s="225"/>
      <c r="O203" s="226"/>
      <c r="P203" s="74"/>
      <c r="Q203" s="74"/>
      <c r="R203" s="74"/>
      <c r="S203" s="15"/>
      <c r="T203" s="15"/>
      <c r="U203" s="14"/>
      <c r="V203" s="14"/>
      <c r="W203" s="15"/>
      <c r="X203" s="14"/>
      <c r="Y203" s="52"/>
      <c r="Z203" s="15"/>
      <c r="AA203" s="14"/>
      <c r="AB203" s="15"/>
      <c r="AC203" s="15"/>
      <c r="AD203" s="50"/>
      <c r="AE203" s="14"/>
      <c r="AF203" s="14"/>
      <c r="AG203" s="14"/>
      <c r="AH203" s="14"/>
    </row>
    <row r="204" spans="1:34" x14ac:dyDescent="0.2">
      <c r="A204" s="14"/>
      <c r="B204" s="225"/>
      <c r="C204" s="225"/>
      <c r="D204" s="225"/>
      <c r="E204" s="225"/>
      <c r="F204" s="225"/>
      <c r="G204" s="225"/>
      <c r="H204" s="225"/>
      <c r="I204" s="225"/>
      <c r="J204" s="225"/>
      <c r="K204" s="225"/>
      <c r="L204" s="225"/>
      <c r="M204" s="225"/>
      <c r="N204" s="225"/>
      <c r="O204" s="226"/>
      <c r="P204" s="74"/>
      <c r="Q204" s="74"/>
      <c r="R204" s="74"/>
      <c r="S204" s="15"/>
      <c r="T204" s="15"/>
      <c r="U204" s="14"/>
      <c r="V204" s="14"/>
      <c r="W204" s="15"/>
      <c r="X204" s="14"/>
      <c r="Y204" s="52"/>
      <c r="Z204" s="15"/>
      <c r="AA204" s="14"/>
      <c r="AB204" s="15"/>
      <c r="AC204" s="15"/>
      <c r="AD204" s="50"/>
      <c r="AE204" s="14"/>
      <c r="AF204" s="14"/>
      <c r="AG204" s="14"/>
      <c r="AH204" s="14"/>
    </row>
    <row r="205" spans="1:34" x14ac:dyDescent="0.2">
      <c r="A205" s="14"/>
      <c r="B205" s="225"/>
      <c r="C205" s="225"/>
      <c r="D205" s="225"/>
      <c r="E205" s="225"/>
      <c r="F205" s="225"/>
      <c r="G205" s="225"/>
      <c r="H205" s="225"/>
      <c r="I205" s="225"/>
      <c r="J205" s="225"/>
      <c r="K205" s="225"/>
      <c r="L205" s="225"/>
      <c r="M205" s="225"/>
      <c r="N205" s="225"/>
      <c r="O205" s="226"/>
      <c r="P205" s="74"/>
      <c r="Q205" s="74"/>
      <c r="R205" s="74"/>
      <c r="S205" s="15"/>
      <c r="T205" s="15"/>
      <c r="U205" s="14"/>
      <c r="V205" s="14"/>
      <c r="W205" s="15"/>
      <c r="X205" s="14"/>
      <c r="Y205" s="52"/>
      <c r="Z205" s="15"/>
      <c r="AA205" s="14"/>
      <c r="AB205" s="15"/>
      <c r="AC205" s="15"/>
      <c r="AD205" s="50"/>
      <c r="AE205" s="14"/>
      <c r="AF205" s="14"/>
      <c r="AG205" s="14"/>
      <c r="AH205" s="14"/>
    </row>
    <row r="206" spans="1:34" x14ac:dyDescent="0.2">
      <c r="A206" s="14"/>
      <c r="B206" s="225"/>
      <c r="C206" s="225"/>
      <c r="D206" s="225"/>
      <c r="E206" s="225"/>
      <c r="F206" s="225"/>
      <c r="G206" s="225"/>
      <c r="H206" s="225"/>
      <c r="I206" s="225"/>
      <c r="J206" s="225"/>
      <c r="K206" s="225"/>
      <c r="L206" s="225"/>
      <c r="M206" s="225"/>
      <c r="N206" s="225"/>
      <c r="O206" s="226"/>
      <c r="P206" s="74"/>
      <c r="Q206" s="74"/>
      <c r="R206" s="74"/>
      <c r="S206" s="15"/>
      <c r="T206" s="15"/>
      <c r="U206" s="14"/>
      <c r="V206" s="14"/>
      <c r="W206" s="15"/>
      <c r="X206" s="14"/>
      <c r="Y206" s="52"/>
      <c r="Z206" s="15"/>
      <c r="AA206" s="14"/>
      <c r="AB206" s="15"/>
      <c r="AC206" s="15"/>
      <c r="AD206" s="50"/>
      <c r="AE206" s="14"/>
      <c r="AF206" s="14"/>
      <c r="AG206" s="14"/>
      <c r="AH206" s="14"/>
    </row>
    <row r="207" spans="1:34" x14ac:dyDescent="0.2">
      <c r="A207" s="14"/>
      <c r="B207" s="225"/>
      <c r="C207" s="225"/>
      <c r="D207" s="225"/>
      <c r="E207" s="225"/>
      <c r="F207" s="225"/>
      <c r="G207" s="225"/>
      <c r="H207" s="225"/>
      <c r="I207" s="225"/>
      <c r="J207" s="225"/>
      <c r="K207" s="225"/>
      <c r="L207" s="225"/>
      <c r="M207" s="225"/>
      <c r="N207" s="225"/>
      <c r="O207" s="226"/>
      <c r="P207" s="74"/>
      <c r="Q207" s="74"/>
      <c r="R207" s="74"/>
      <c r="S207" s="15"/>
      <c r="T207" s="15"/>
      <c r="U207" s="14"/>
      <c r="V207" s="14"/>
      <c r="W207" s="15"/>
      <c r="X207" s="14"/>
      <c r="Y207" s="52"/>
      <c r="Z207" s="15"/>
      <c r="AA207" s="14"/>
      <c r="AB207" s="15"/>
      <c r="AC207" s="15"/>
      <c r="AD207" s="50"/>
      <c r="AE207" s="14"/>
      <c r="AF207" s="14"/>
      <c r="AG207" s="14"/>
      <c r="AH207" s="14"/>
    </row>
    <row r="208" spans="1:34" x14ac:dyDescent="0.2">
      <c r="A208" s="14"/>
      <c r="B208" s="225"/>
      <c r="C208" s="225"/>
      <c r="D208" s="225"/>
      <c r="E208" s="225"/>
      <c r="F208" s="225"/>
      <c r="G208" s="225"/>
      <c r="H208" s="225"/>
      <c r="I208" s="225"/>
      <c r="J208" s="225"/>
      <c r="K208" s="225"/>
      <c r="L208" s="225"/>
      <c r="M208" s="225"/>
      <c r="N208" s="225"/>
      <c r="O208" s="226"/>
      <c r="P208" s="74"/>
      <c r="Q208" s="74"/>
      <c r="R208" s="74"/>
      <c r="S208" s="15"/>
      <c r="T208" s="15"/>
      <c r="U208" s="14"/>
      <c r="V208" s="14"/>
      <c r="W208" s="15"/>
      <c r="X208" s="14"/>
      <c r="Y208" s="52"/>
      <c r="Z208" s="15"/>
      <c r="AA208" s="14"/>
      <c r="AB208" s="15"/>
      <c r="AC208" s="15"/>
      <c r="AD208" s="50"/>
      <c r="AE208" s="14"/>
      <c r="AF208" s="14"/>
      <c r="AG208" s="14"/>
      <c r="AH208" s="14"/>
    </row>
    <row r="209" spans="1:34" x14ac:dyDescent="0.2">
      <c r="A209" s="14"/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6"/>
      <c r="P209" s="74"/>
      <c r="Q209" s="74"/>
      <c r="R209" s="74"/>
      <c r="S209" s="15"/>
      <c r="T209" s="15"/>
      <c r="U209" s="14"/>
      <c r="V209" s="14"/>
      <c r="W209" s="15"/>
      <c r="X209" s="14"/>
      <c r="Y209" s="52"/>
      <c r="Z209" s="15"/>
      <c r="AA209" s="14"/>
      <c r="AB209" s="15"/>
      <c r="AC209" s="15"/>
      <c r="AD209" s="50"/>
      <c r="AE209" s="14"/>
      <c r="AF209" s="14"/>
      <c r="AG209" s="14"/>
      <c r="AH209" s="14"/>
    </row>
    <row r="210" spans="1:34" x14ac:dyDescent="0.2">
      <c r="A210" s="14"/>
      <c r="B210" s="225"/>
      <c r="C210" s="225"/>
      <c r="D210" s="225"/>
      <c r="E210" s="225"/>
      <c r="F210" s="225"/>
      <c r="G210" s="225"/>
      <c r="H210" s="225"/>
      <c r="I210" s="225"/>
      <c r="J210" s="225"/>
      <c r="K210" s="225"/>
      <c r="L210" s="225"/>
      <c r="M210" s="225"/>
      <c r="N210" s="225"/>
      <c r="O210" s="226"/>
      <c r="P210" s="74"/>
      <c r="Q210" s="74"/>
      <c r="R210" s="74"/>
      <c r="S210" s="15"/>
      <c r="T210" s="15"/>
      <c r="U210" s="14"/>
      <c r="V210" s="14"/>
      <c r="W210" s="15"/>
      <c r="X210" s="14"/>
      <c r="Y210" s="52"/>
      <c r="Z210" s="15"/>
      <c r="AA210" s="14"/>
      <c r="AB210" s="15"/>
      <c r="AC210" s="15"/>
      <c r="AD210" s="50"/>
      <c r="AE210" s="14"/>
      <c r="AF210" s="14"/>
      <c r="AG210" s="14"/>
      <c r="AH210" s="14"/>
    </row>
    <row r="211" spans="1:34" x14ac:dyDescent="0.2">
      <c r="A211" s="14"/>
      <c r="B211" s="225"/>
      <c r="C211" s="225"/>
      <c r="D211" s="225"/>
      <c r="E211" s="225"/>
      <c r="F211" s="225"/>
      <c r="G211" s="225"/>
      <c r="H211" s="225"/>
      <c r="I211" s="225"/>
      <c r="J211" s="225"/>
      <c r="K211" s="225"/>
      <c r="L211" s="225"/>
      <c r="M211" s="225"/>
      <c r="N211" s="225"/>
      <c r="O211" s="226"/>
      <c r="P211" s="74"/>
      <c r="Q211" s="74"/>
      <c r="R211" s="74"/>
      <c r="S211" s="15"/>
      <c r="T211" s="15"/>
      <c r="U211" s="14"/>
      <c r="V211" s="14"/>
      <c r="W211" s="15"/>
      <c r="X211" s="14"/>
      <c r="Y211" s="52"/>
      <c r="Z211" s="15"/>
      <c r="AA211" s="14"/>
      <c r="AB211" s="15"/>
      <c r="AC211" s="15"/>
      <c r="AD211" s="50"/>
      <c r="AE211" s="14"/>
      <c r="AF211" s="14"/>
      <c r="AG211" s="14"/>
      <c r="AH211" s="14"/>
    </row>
    <row r="212" spans="1:34" x14ac:dyDescent="0.2">
      <c r="A212" s="14"/>
      <c r="B212" s="225"/>
      <c r="C212" s="225"/>
      <c r="D212" s="225"/>
      <c r="E212" s="225"/>
      <c r="F212" s="225"/>
      <c r="G212" s="225"/>
      <c r="H212" s="225"/>
      <c r="I212" s="225"/>
      <c r="J212" s="225"/>
      <c r="K212" s="225"/>
      <c r="L212" s="225"/>
      <c r="M212" s="225"/>
      <c r="N212" s="225"/>
      <c r="O212" s="226"/>
      <c r="P212" s="74"/>
      <c r="Q212" s="74"/>
      <c r="R212" s="74"/>
      <c r="S212" s="15"/>
      <c r="T212" s="15"/>
      <c r="U212" s="14"/>
      <c r="V212" s="14"/>
      <c r="W212" s="15"/>
      <c r="X212" s="14"/>
      <c r="Y212" s="52"/>
      <c r="Z212" s="15"/>
      <c r="AA212" s="14"/>
      <c r="AB212" s="15"/>
      <c r="AC212" s="15"/>
      <c r="AD212" s="50"/>
      <c r="AE212" s="14"/>
      <c r="AF212" s="14"/>
      <c r="AG212" s="14"/>
      <c r="AH212" s="14"/>
    </row>
    <row r="213" spans="1:34" x14ac:dyDescent="0.2">
      <c r="A213" s="14"/>
      <c r="B213" s="225"/>
      <c r="C213" s="225"/>
      <c r="D213" s="225"/>
      <c r="E213" s="225"/>
      <c r="F213" s="225"/>
      <c r="G213" s="225"/>
      <c r="H213" s="225"/>
      <c r="I213" s="225"/>
      <c r="J213" s="225"/>
      <c r="K213" s="225"/>
      <c r="L213" s="225"/>
      <c r="M213" s="225"/>
      <c r="N213" s="225"/>
      <c r="O213" s="226"/>
      <c r="P213" s="74"/>
      <c r="Q213" s="74"/>
      <c r="R213" s="74"/>
      <c r="S213" s="15"/>
      <c r="T213" s="15"/>
      <c r="U213" s="14"/>
      <c r="V213" s="14"/>
      <c r="W213" s="15"/>
      <c r="X213" s="14"/>
      <c r="Y213" s="52"/>
      <c r="Z213" s="15"/>
      <c r="AA213" s="14"/>
      <c r="AB213" s="15"/>
      <c r="AC213" s="15"/>
      <c r="AD213" s="50"/>
      <c r="AE213" s="14"/>
      <c r="AF213" s="14"/>
      <c r="AG213" s="14"/>
      <c r="AH213" s="14"/>
    </row>
    <row r="214" spans="1:34" x14ac:dyDescent="0.2">
      <c r="A214" s="14"/>
      <c r="B214" s="225"/>
      <c r="C214" s="225"/>
      <c r="D214" s="225"/>
      <c r="E214" s="225"/>
      <c r="F214" s="225"/>
      <c r="G214" s="225"/>
      <c r="H214" s="225"/>
      <c r="I214" s="225"/>
      <c r="J214" s="225"/>
      <c r="K214" s="225"/>
      <c r="L214" s="225"/>
      <c r="M214" s="225"/>
      <c r="N214" s="225"/>
      <c r="O214" s="226"/>
      <c r="P214" s="74"/>
      <c r="Q214" s="74"/>
      <c r="R214" s="74"/>
      <c r="S214" s="15"/>
      <c r="T214" s="15"/>
      <c r="U214" s="14"/>
      <c r="V214" s="14"/>
      <c r="W214" s="15"/>
      <c r="X214" s="14"/>
      <c r="Y214" s="52"/>
      <c r="Z214" s="15"/>
      <c r="AA214" s="14"/>
      <c r="AB214" s="15"/>
      <c r="AC214" s="15"/>
      <c r="AD214" s="50"/>
      <c r="AE214" s="14"/>
      <c r="AF214" s="14"/>
      <c r="AG214" s="14"/>
      <c r="AH214" s="14"/>
    </row>
    <row r="215" spans="1:34" x14ac:dyDescent="0.2">
      <c r="A215" s="14"/>
      <c r="B215" s="225"/>
      <c r="C215" s="225"/>
      <c r="D215" s="225"/>
      <c r="E215" s="225"/>
      <c r="F215" s="225"/>
      <c r="G215" s="225"/>
      <c r="H215" s="225"/>
      <c r="I215" s="225"/>
      <c r="J215" s="225"/>
      <c r="K215" s="225"/>
      <c r="L215" s="225"/>
      <c r="M215" s="225"/>
      <c r="N215" s="225"/>
      <c r="O215" s="226"/>
      <c r="P215" s="74"/>
      <c r="Q215" s="74"/>
      <c r="R215" s="74"/>
      <c r="S215" s="15"/>
      <c r="T215" s="15"/>
      <c r="U215" s="14"/>
      <c r="V215" s="14"/>
      <c r="W215" s="15"/>
      <c r="X215" s="14"/>
      <c r="Y215" s="52"/>
      <c r="Z215" s="15"/>
      <c r="AA215" s="14"/>
      <c r="AB215" s="15"/>
      <c r="AC215" s="15"/>
      <c r="AD215" s="50"/>
      <c r="AE215" s="14"/>
      <c r="AF215" s="14"/>
      <c r="AG215" s="14"/>
      <c r="AH215" s="14"/>
    </row>
    <row r="216" spans="1:34" x14ac:dyDescent="0.2">
      <c r="A216" s="14"/>
      <c r="B216" s="225"/>
      <c r="C216" s="225"/>
      <c r="D216" s="225"/>
      <c r="E216" s="225"/>
      <c r="F216" s="225"/>
      <c r="G216" s="225"/>
      <c r="H216" s="225"/>
      <c r="I216" s="225"/>
      <c r="J216" s="225"/>
      <c r="K216" s="225"/>
      <c r="L216" s="225"/>
      <c r="M216" s="225"/>
      <c r="N216" s="225"/>
      <c r="O216" s="226"/>
      <c r="P216" s="74"/>
      <c r="Q216" s="74"/>
      <c r="R216" s="74"/>
      <c r="S216" s="15"/>
      <c r="T216" s="15"/>
      <c r="U216" s="14"/>
      <c r="V216" s="14"/>
      <c r="W216" s="15"/>
      <c r="X216" s="14"/>
      <c r="Y216" s="52"/>
      <c r="Z216" s="15"/>
      <c r="AA216" s="14"/>
      <c r="AB216" s="15"/>
      <c r="AC216" s="15"/>
      <c r="AD216" s="50"/>
      <c r="AE216" s="14"/>
      <c r="AF216" s="14"/>
      <c r="AG216" s="14"/>
      <c r="AH216" s="14"/>
    </row>
    <row r="217" spans="1:34" x14ac:dyDescent="0.2">
      <c r="A217" s="14"/>
      <c r="B217" s="225"/>
      <c r="C217" s="225"/>
      <c r="D217" s="225"/>
      <c r="E217" s="225"/>
      <c r="F217" s="225"/>
      <c r="G217" s="225"/>
      <c r="H217" s="225"/>
      <c r="I217" s="225"/>
      <c r="J217" s="225"/>
      <c r="K217" s="225"/>
      <c r="L217" s="225"/>
      <c r="M217" s="225"/>
      <c r="N217" s="225"/>
      <c r="O217" s="226"/>
      <c r="P217" s="74"/>
      <c r="Q217" s="74"/>
      <c r="R217" s="74"/>
      <c r="S217" s="15"/>
      <c r="T217" s="15"/>
      <c r="U217" s="14"/>
      <c r="V217" s="14"/>
      <c r="W217" s="15"/>
      <c r="X217" s="14"/>
      <c r="Y217" s="52"/>
      <c r="Z217" s="15"/>
      <c r="AA217" s="14"/>
      <c r="AB217" s="15"/>
      <c r="AC217" s="15"/>
      <c r="AD217" s="50"/>
      <c r="AE217" s="14"/>
      <c r="AF217" s="14"/>
      <c r="AG217" s="14"/>
      <c r="AH217" s="14"/>
    </row>
    <row r="218" spans="1:34" x14ac:dyDescent="0.2">
      <c r="A218" s="14"/>
      <c r="B218" s="225"/>
      <c r="C218" s="225"/>
      <c r="D218" s="225"/>
      <c r="E218" s="225"/>
      <c r="F218" s="225"/>
      <c r="G218" s="225"/>
      <c r="H218" s="225"/>
      <c r="I218" s="225"/>
      <c r="J218" s="225"/>
      <c r="K218" s="225"/>
      <c r="L218" s="225"/>
      <c r="M218" s="225"/>
      <c r="N218" s="225"/>
      <c r="O218" s="226"/>
      <c r="P218" s="74"/>
      <c r="Q218" s="74"/>
      <c r="R218" s="74"/>
      <c r="S218" s="15"/>
      <c r="T218" s="15"/>
      <c r="U218" s="14"/>
      <c r="V218" s="14"/>
      <c r="W218" s="15"/>
      <c r="X218" s="14"/>
      <c r="Y218" s="52"/>
      <c r="Z218" s="15"/>
      <c r="AA218" s="14"/>
      <c r="AB218" s="15"/>
      <c r="AC218" s="15"/>
      <c r="AD218" s="50"/>
      <c r="AE218" s="14"/>
      <c r="AF218" s="14"/>
      <c r="AG218" s="14"/>
      <c r="AH218" s="14"/>
    </row>
    <row r="219" spans="1:34" x14ac:dyDescent="0.2">
      <c r="A219" s="14"/>
      <c r="B219" s="225"/>
      <c r="C219" s="225"/>
      <c r="D219" s="225"/>
      <c r="E219" s="225"/>
      <c r="F219" s="225"/>
      <c r="G219" s="225"/>
      <c r="H219" s="225"/>
      <c r="I219" s="225"/>
      <c r="J219" s="225"/>
      <c r="K219" s="225"/>
      <c r="L219" s="225"/>
      <c r="M219" s="225"/>
      <c r="N219" s="225"/>
      <c r="O219" s="226"/>
      <c r="P219" s="74"/>
      <c r="Q219" s="74"/>
      <c r="R219" s="74"/>
      <c r="S219" s="15"/>
      <c r="T219" s="15"/>
      <c r="U219" s="14"/>
      <c r="V219" s="14"/>
      <c r="W219" s="15"/>
      <c r="X219" s="14"/>
      <c r="Y219" s="52"/>
      <c r="Z219" s="15"/>
      <c r="AA219" s="14"/>
      <c r="AB219" s="15"/>
      <c r="AC219" s="15"/>
      <c r="AD219" s="50"/>
      <c r="AE219" s="14"/>
      <c r="AF219" s="14"/>
      <c r="AG219" s="14"/>
      <c r="AH219" s="14"/>
    </row>
    <row r="220" spans="1:34" x14ac:dyDescent="0.2">
      <c r="A220" s="14"/>
      <c r="B220" s="225"/>
      <c r="C220" s="225"/>
      <c r="D220" s="225"/>
      <c r="E220" s="225"/>
      <c r="F220" s="225"/>
      <c r="G220" s="225"/>
      <c r="H220" s="225"/>
      <c r="I220" s="225"/>
      <c r="J220" s="225"/>
      <c r="K220" s="225"/>
      <c r="L220" s="225"/>
      <c r="M220" s="225"/>
      <c r="N220" s="225"/>
      <c r="O220" s="226"/>
      <c r="P220" s="74"/>
      <c r="Q220" s="74"/>
      <c r="R220" s="74"/>
      <c r="S220" s="15"/>
      <c r="T220" s="15"/>
      <c r="U220" s="14"/>
      <c r="V220" s="14"/>
      <c r="W220" s="15"/>
      <c r="X220" s="14"/>
      <c r="Y220" s="52"/>
      <c r="Z220" s="15"/>
      <c r="AA220" s="14"/>
      <c r="AB220" s="15"/>
      <c r="AC220" s="15"/>
      <c r="AD220" s="50"/>
      <c r="AE220" s="14"/>
      <c r="AF220" s="14"/>
      <c r="AG220" s="14"/>
      <c r="AH220" s="14"/>
    </row>
    <row r="221" spans="1:34" x14ac:dyDescent="0.2">
      <c r="A221" s="14"/>
      <c r="B221" s="225"/>
      <c r="C221" s="225"/>
      <c r="D221" s="225"/>
      <c r="E221" s="225"/>
      <c r="F221" s="225"/>
      <c r="G221" s="225"/>
      <c r="H221" s="225"/>
      <c r="I221" s="225"/>
      <c r="J221" s="225"/>
      <c r="K221" s="225"/>
      <c r="L221" s="225"/>
      <c r="M221" s="225"/>
      <c r="N221" s="225"/>
      <c r="O221" s="226"/>
      <c r="P221" s="74"/>
      <c r="Q221" s="74"/>
      <c r="R221" s="74"/>
      <c r="S221" s="15"/>
      <c r="T221" s="15"/>
      <c r="U221" s="14"/>
      <c r="V221" s="14"/>
      <c r="W221" s="15"/>
      <c r="X221" s="14"/>
      <c r="Y221" s="52"/>
      <c r="Z221" s="15"/>
      <c r="AA221" s="14"/>
      <c r="AB221" s="15"/>
      <c r="AC221" s="15"/>
      <c r="AD221" s="50"/>
      <c r="AE221" s="14"/>
      <c r="AF221" s="14"/>
      <c r="AG221" s="14"/>
      <c r="AH221" s="14"/>
    </row>
    <row r="222" spans="1:34" x14ac:dyDescent="0.2">
      <c r="A222" s="14"/>
      <c r="B222" s="225"/>
      <c r="C222" s="225"/>
      <c r="D222" s="225"/>
      <c r="E222" s="225"/>
      <c r="F222" s="225"/>
      <c r="G222" s="225"/>
      <c r="H222" s="225"/>
      <c r="I222" s="225"/>
      <c r="J222" s="225"/>
      <c r="K222" s="225"/>
      <c r="L222" s="225"/>
      <c r="M222" s="225"/>
      <c r="N222" s="225"/>
      <c r="O222" s="226"/>
      <c r="P222" s="74"/>
      <c r="Q222" s="74"/>
      <c r="R222" s="74"/>
      <c r="S222" s="15"/>
      <c r="T222" s="15"/>
      <c r="U222" s="14"/>
      <c r="V222" s="14"/>
      <c r="W222" s="15"/>
      <c r="X222" s="14"/>
      <c r="Y222" s="52"/>
      <c r="Z222" s="15"/>
      <c r="AA222" s="14"/>
      <c r="AB222" s="15"/>
      <c r="AC222" s="15"/>
      <c r="AD222" s="50"/>
      <c r="AE222" s="14"/>
      <c r="AF222" s="14"/>
      <c r="AG222" s="14"/>
      <c r="AH222" s="14"/>
    </row>
    <row r="223" spans="1:34" x14ac:dyDescent="0.2">
      <c r="A223" s="14"/>
      <c r="B223" s="225"/>
      <c r="C223" s="225"/>
      <c r="D223" s="225"/>
      <c r="E223" s="225"/>
      <c r="F223" s="225"/>
      <c r="G223" s="225"/>
      <c r="H223" s="225"/>
      <c r="I223" s="225"/>
      <c r="J223" s="225"/>
      <c r="K223" s="225"/>
      <c r="L223" s="225"/>
      <c r="M223" s="225"/>
      <c r="N223" s="225"/>
      <c r="O223" s="226"/>
      <c r="P223" s="74"/>
      <c r="Q223" s="74"/>
      <c r="R223" s="74"/>
      <c r="S223" s="15"/>
      <c r="T223" s="15"/>
      <c r="U223" s="14"/>
      <c r="V223" s="14"/>
      <c r="W223" s="15"/>
      <c r="X223" s="14"/>
      <c r="Y223" s="52"/>
      <c r="Z223" s="15"/>
      <c r="AA223" s="14"/>
      <c r="AB223" s="15"/>
      <c r="AC223" s="15"/>
      <c r="AD223" s="50"/>
      <c r="AE223" s="14"/>
      <c r="AF223" s="14"/>
      <c r="AG223" s="14"/>
      <c r="AH223" s="14"/>
    </row>
    <row r="224" spans="1:34" x14ac:dyDescent="0.2">
      <c r="A224" s="14"/>
      <c r="B224" s="225"/>
      <c r="C224" s="225"/>
      <c r="D224" s="225"/>
      <c r="E224" s="225"/>
      <c r="F224" s="225"/>
      <c r="G224" s="225"/>
      <c r="H224" s="225"/>
      <c r="I224" s="225"/>
      <c r="J224" s="225"/>
      <c r="K224" s="225"/>
      <c r="L224" s="225"/>
      <c r="M224" s="225"/>
      <c r="N224" s="225"/>
      <c r="O224" s="226"/>
      <c r="P224" s="74"/>
      <c r="Q224" s="74"/>
      <c r="R224" s="74"/>
      <c r="S224" s="15"/>
      <c r="T224" s="15"/>
      <c r="U224" s="14"/>
      <c r="V224" s="14"/>
      <c r="W224" s="15"/>
      <c r="X224" s="14"/>
      <c r="Y224" s="52"/>
      <c r="Z224" s="15"/>
      <c r="AA224" s="14"/>
      <c r="AB224" s="15"/>
      <c r="AC224" s="15"/>
      <c r="AD224" s="50"/>
      <c r="AE224" s="14"/>
      <c r="AF224" s="14"/>
      <c r="AG224" s="14"/>
      <c r="AH224" s="14"/>
    </row>
    <row r="225" spans="1:34" x14ac:dyDescent="0.2">
      <c r="A225" s="14"/>
      <c r="B225" s="225"/>
      <c r="C225" s="225"/>
      <c r="D225" s="225"/>
      <c r="E225" s="225"/>
      <c r="F225" s="225"/>
      <c r="G225" s="225"/>
      <c r="H225" s="225"/>
      <c r="I225" s="225"/>
      <c r="J225" s="225"/>
      <c r="K225" s="225"/>
      <c r="L225" s="225"/>
      <c r="M225" s="225"/>
      <c r="N225" s="225"/>
      <c r="O225" s="226"/>
      <c r="P225" s="74"/>
      <c r="Q225" s="74"/>
      <c r="R225" s="74"/>
      <c r="S225" s="15"/>
      <c r="T225" s="15"/>
      <c r="U225" s="14"/>
      <c r="V225" s="14"/>
      <c r="W225" s="15"/>
      <c r="X225" s="14"/>
      <c r="Y225" s="52"/>
      <c r="Z225" s="15"/>
      <c r="AA225" s="14"/>
      <c r="AB225" s="15"/>
      <c r="AC225" s="15"/>
      <c r="AD225" s="50"/>
      <c r="AE225" s="14"/>
      <c r="AF225" s="14"/>
      <c r="AG225" s="14"/>
      <c r="AH225" s="14"/>
    </row>
    <row r="226" spans="1:34" x14ac:dyDescent="0.2">
      <c r="A226" s="14"/>
      <c r="B226" s="225"/>
      <c r="C226" s="225"/>
      <c r="D226" s="225"/>
      <c r="E226" s="225"/>
      <c r="F226" s="225"/>
      <c r="G226" s="225"/>
      <c r="H226" s="225"/>
      <c r="I226" s="225"/>
      <c r="J226" s="225"/>
      <c r="K226" s="225"/>
      <c r="L226" s="225"/>
      <c r="M226" s="225"/>
      <c r="N226" s="225"/>
      <c r="O226" s="226"/>
      <c r="P226" s="74"/>
      <c r="Q226" s="74"/>
      <c r="R226" s="74"/>
      <c r="S226" s="15"/>
      <c r="T226" s="15"/>
      <c r="U226" s="14"/>
      <c r="V226" s="14"/>
      <c r="W226" s="15"/>
      <c r="X226" s="14"/>
      <c r="Y226" s="52"/>
      <c r="Z226" s="15"/>
      <c r="AA226" s="14"/>
      <c r="AB226" s="15"/>
      <c r="AC226" s="15"/>
      <c r="AD226" s="50"/>
      <c r="AE226" s="14"/>
      <c r="AF226" s="14"/>
      <c r="AG226" s="14"/>
      <c r="AH226" s="14"/>
    </row>
    <row r="227" spans="1:34" x14ac:dyDescent="0.2">
      <c r="A227" s="14"/>
      <c r="B227" s="225"/>
      <c r="C227" s="225"/>
      <c r="D227" s="225"/>
      <c r="E227" s="225"/>
      <c r="F227" s="225"/>
      <c r="G227" s="225"/>
      <c r="H227" s="225"/>
      <c r="I227" s="225"/>
      <c r="J227" s="225"/>
      <c r="K227" s="225"/>
      <c r="L227" s="225"/>
      <c r="M227" s="225"/>
      <c r="N227" s="225"/>
      <c r="O227" s="226"/>
      <c r="P227" s="74"/>
      <c r="Q227" s="74"/>
      <c r="R227" s="74"/>
      <c r="S227" s="15"/>
      <c r="T227" s="15"/>
      <c r="U227" s="14"/>
      <c r="V227" s="14"/>
      <c r="W227" s="15"/>
      <c r="X227" s="14"/>
      <c r="Y227" s="52"/>
      <c r="Z227" s="15"/>
      <c r="AA227" s="14"/>
      <c r="AB227" s="15"/>
      <c r="AC227" s="15"/>
      <c r="AD227" s="50"/>
      <c r="AE227" s="14"/>
      <c r="AF227" s="14"/>
      <c r="AG227" s="14"/>
      <c r="AH227" s="14"/>
    </row>
    <row r="228" spans="1:34" x14ac:dyDescent="0.2">
      <c r="A228" s="14"/>
      <c r="B228" s="225"/>
      <c r="C228" s="225"/>
      <c r="D228" s="225"/>
      <c r="E228" s="225"/>
      <c r="F228" s="225"/>
      <c r="G228" s="225"/>
      <c r="H228" s="225"/>
      <c r="I228" s="225"/>
      <c r="J228" s="225"/>
      <c r="K228" s="225"/>
      <c r="L228" s="225"/>
      <c r="M228" s="225"/>
      <c r="N228" s="225"/>
      <c r="O228" s="226"/>
      <c r="P228" s="74"/>
      <c r="Q228" s="74"/>
      <c r="R228" s="74"/>
      <c r="S228" s="15"/>
      <c r="T228" s="15"/>
      <c r="U228" s="14"/>
      <c r="V228" s="14"/>
      <c r="W228" s="15"/>
      <c r="X228" s="14"/>
      <c r="Y228" s="52"/>
      <c r="Z228" s="15"/>
      <c r="AA228" s="14"/>
      <c r="AB228" s="15"/>
      <c r="AC228" s="15"/>
      <c r="AD228" s="50"/>
      <c r="AE228" s="14"/>
      <c r="AF228" s="14"/>
      <c r="AG228" s="14"/>
      <c r="AH228" s="14"/>
    </row>
    <row r="229" spans="1:34" x14ac:dyDescent="0.2">
      <c r="A229" s="14"/>
      <c r="B229" s="225"/>
      <c r="C229" s="225"/>
      <c r="D229" s="225"/>
      <c r="E229" s="225"/>
      <c r="F229" s="225"/>
      <c r="G229" s="225"/>
      <c r="H229" s="225"/>
      <c r="I229" s="225"/>
      <c r="J229" s="225"/>
      <c r="K229" s="225"/>
      <c r="L229" s="225"/>
      <c r="M229" s="225"/>
      <c r="N229" s="225"/>
      <c r="O229" s="226"/>
      <c r="P229" s="74"/>
      <c r="Q229" s="74"/>
      <c r="R229" s="74"/>
      <c r="S229" s="15"/>
      <c r="T229" s="15"/>
      <c r="U229" s="14"/>
      <c r="V229" s="14"/>
      <c r="W229" s="15"/>
      <c r="X229" s="14"/>
      <c r="Y229" s="52"/>
      <c r="Z229" s="15"/>
      <c r="AA229" s="14"/>
      <c r="AB229" s="15"/>
      <c r="AC229" s="15"/>
      <c r="AD229" s="50"/>
      <c r="AE229" s="14"/>
      <c r="AF229" s="14"/>
      <c r="AG229" s="14"/>
      <c r="AH229" s="14"/>
    </row>
    <row r="230" spans="1:34" x14ac:dyDescent="0.2">
      <c r="A230" s="14"/>
      <c r="B230" s="225"/>
      <c r="C230" s="225"/>
      <c r="D230" s="225"/>
      <c r="E230" s="225"/>
      <c r="F230" s="225"/>
      <c r="G230" s="225"/>
      <c r="H230" s="225"/>
      <c r="I230" s="225"/>
      <c r="J230" s="225"/>
      <c r="K230" s="225"/>
      <c r="L230" s="225"/>
      <c r="M230" s="225"/>
      <c r="N230" s="225"/>
      <c r="O230" s="226"/>
      <c r="P230" s="74"/>
      <c r="Q230" s="74"/>
      <c r="R230" s="74"/>
      <c r="S230" s="15"/>
      <c r="T230" s="15"/>
      <c r="U230" s="14"/>
      <c r="V230" s="14"/>
      <c r="W230" s="15"/>
      <c r="X230" s="14"/>
      <c r="Y230" s="52"/>
      <c r="Z230" s="15"/>
      <c r="AA230" s="14"/>
      <c r="AB230" s="15"/>
      <c r="AC230" s="15"/>
      <c r="AD230" s="50"/>
      <c r="AE230" s="14"/>
      <c r="AF230" s="14"/>
      <c r="AG230" s="14"/>
      <c r="AH230" s="14"/>
    </row>
    <row r="231" spans="1:34" x14ac:dyDescent="0.2">
      <c r="A231" s="14"/>
      <c r="B231" s="225"/>
      <c r="C231" s="225"/>
      <c r="D231" s="225"/>
      <c r="E231" s="225"/>
      <c r="F231" s="225"/>
      <c r="G231" s="225"/>
      <c r="H231" s="225"/>
      <c r="I231" s="225"/>
      <c r="J231" s="225"/>
      <c r="K231" s="225"/>
      <c r="L231" s="225"/>
      <c r="M231" s="225"/>
      <c r="N231" s="225"/>
      <c r="O231" s="226"/>
      <c r="P231" s="74"/>
      <c r="Q231" s="74"/>
      <c r="R231" s="74"/>
      <c r="S231" s="15"/>
      <c r="T231" s="15"/>
      <c r="U231" s="14"/>
      <c r="V231" s="14"/>
      <c r="W231" s="15"/>
      <c r="X231" s="14"/>
      <c r="Y231" s="52"/>
      <c r="Z231" s="15"/>
      <c r="AA231" s="14"/>
      <c r="AB231" s="15"/>
      <c r="AC231" s="15"/>
      <c r="AD231" s="50"/>
      <c r="AE231" s="14"/>
      <c r="AF231" s="14"/>
      <c r="AG231" s="14"/>
      <c r="AH231" s="14"/>
    </row>
    <row r="232" spans="1:34" x14ac:dyDescent="0.2">
      <c r="A232" s="14"/>
      <c r="B232" s="225"/>
      <c r="C232" s="225"/>
      <c r="D232" s="225"/>
      <c r="E232" s="225"/>
      <c r="F232" s="225"/>
      <c r="G232" s="225"/>
      <c r="H232" s="225"/>
      <c r="I232" s="225"/>
      <c r="J232" s="225"/>
      <c r="K232" s="225"/>
      <c r="L232" s="225"/>
      <c r="M232" s="225"/>
      <c r="N232" s="225"/>
      <c r="O232" s="226"/>
      <c r="P232" s="74"/>
      <c r="Q232" s="74"/>
      <c r="R232" s="74"/>
      <c r="S232" s="15"/>
      <c r="T232" s="15"/>
      <c r="U232" s="14"/>
      <c r="V232" s="14"/>
      <c r="W232" s="15"/>
      <c r="X232" s="14"/>
      <c r="Y232" s="52"/>
      <c r="Z232" s="15"/>
      <c r="AA232" s="14"/>
      <c r="AB232" s="15"/>
      <c r="AC232" s="15"/>
      <c r="AD232" s="50"/>
      <c r="AE232" s="14"/>
      <c r="AF232" s="14"/>
      <c r="AG232" s="14"/>
      <c r="AH232" s="14"/>
    </row>
    <row r="233" spans="1:34" x14ac:dyDescent="0.2">
      <c r="A233" s="14"/>
      <c r="B233" s="225"/>
      <c r="C233" s="225"/>
      <c r="D233" s="225"/>
      <c r="E233" s="225"/>
      <c r="F233" s="225"/>
      <c r="G233" s="225"/>
      <c r="H233" s="225"/>
      <c r="I233" s="225"/>
      <c r="J233" s="225"/>
      <c r="K233" s="225"/>
      <c r="L233" s="225"/>
      <c r="M233" s="225"/>
      <c r="N233" s="225"/>
      <c r="O233" s="226"/>
      <c r="P233" s="74"/>
      <c r="Q233" s="74"/>
      <c r="R233" s="74"/>
      <c r="S233" s="15"/>
      <c r="T233" s="15"/>
      <c r="U233" s="14"/>
      <c r="V233" s="14"/>
      <c r="W233" s="15"/>
      <c r="X233" s="14"/>
      <c r="Y233" s="52"/>
      <c r="Z233" s="15"/>
      <c r="AA233" s="14"/>
      <c r="AB233" s="15"/>
      <c r="AC233" s="15"/>
      <c r="AD233" s="50"/>
      <c r="AE233" s="14"/>
      <c r="AF233" s="14"/>
      <c r="AG233" s="14"/>
      <c r="AH233" s="14"/>
    </row>
    <row r="234" spans="1:34" x14ac:dyDescent="0.2">
      <c r="A234" s="14"/>
      <c r="B234" s="225"/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  <c r="N234" s="225"/>
      <c r="O234" s="226"/>
      <c r="P234" s="74"/>
      <c r="Q234" s="74"/>
      <c r="R234" s="74"/>
      <c r="S234" s="15"/>
      <c r="T234" s="15"/>
      <c r="U234" s="14"/>
      <c r="V234" s="14"/>
      <c r="W234" s="15"/>
      <c r="X234" s="14"/>
      <c r="Y234" s="52"/>
      <c r="Z234" s="15"/>
      <c r="AA234" s="14"/>
      <c r="AB234" s="15"/>
      <c r="AC234" s="15"/>
      <c r="AD234" s="50"/>
      <c r="AE234" s="14"/>
      <c r="AF234" s="14"/>
      <c r="AG234" s="14"/>
      <c r="AH234" s="14"/>
    </row>
    <row r="235" spans="1:34" x14ac:dyDescent="0.2">
      <c r="A235" s="14"/>
      <c r="B235" s="225"/>
      <c r="C235" s="225"/>
      <c r="D235" s="225"/>
      <c r="E235" s="225"/>
      <c r="F235" s="225"/>
      <c r="G235" s="225"/>
      <c r="H235" s="225"/>
      <c r="I235" s="225"/>
      <c r="J235" s="225"/>
      <c r="K235" s="225"/>
      <c r="L235" s="225"/>
      <c r="M235" s="225"/>
      <c r="N235" s="225"/>
      <c r="O235" s="226"/>
      <c r="P235" s="74"/>
      <c r="Q235" s="74"/>
      <c r="R235" s="74"/>
      <c r="S235" s="15"/>
      <c r="T235" s="15"/>
      <c r="U235" s="14"/>
      <c r="V235" s="14"/>
      <c r="W235" s="15"/>
      <c r="X235" s="14"/>
      <c r="Y235" s="52"/>
      <c r="Z235" s="15"/>
      <c r="AA235" s="14"/>
      <c r="AB235" s="15"/>
      <c r="AC235" s="15"/>
      <c r="AD235" s="50"/>
      <c r="AE235" s="14"/>
      <c r="AF235" s="14"/>
      <c r="AG235" s="14"/>
      <c r="AH235" s="14"/>
    </row>
    <row r="236" spans="1:34" x14ac:dyDescent="0.2">
      <c r="A236" s="14"/>
      <c r="B236" s="225"/>
      <c r="C236" s="225"/>
      <c r="D236" s="225"/>
      <c r="E236" s="225"/>
      <c r="F236" s="225"/>
      <c r="G236" s="225"/>
      <c r="H236" s="225"/>
      <c r="I236" s="225"/>
      <c r="J236" s="225"/>
      <c r="K236" s="225"/>
      <c r="L236" s="225"/>
      <c r="M236" s="225"/>
      <c r="N236" s="225"/>
      <c r="O236" s="226"/>
      <c r="P236" s="74"/>
      <c r="Q236" s="74"/>
      <c r="R236" s="74"/>
      <c r="S236" s="15"/>
      <c r="T236" s="15"/>
      <c r="U236" s="14"/>
      <c r="V236" s="14"/>
      <c r="W236" s="15"/>
      <c r="X236" s="14"/>
      <c r="Y236" s="52"/>
      <c r="Z236" s="15"/>
      <c r="AA236" s="14"/>
      <c r="AB236" s="15"/>
      <c r="AC236" s="15"/>
      <c r="AD236" s="50"/>
      <c r="AE236" s="14"/>
      <c r="AF236" s="14"/>
      <c r="AG236" s="14"/>
      <c r="AH236" s="14"/>
    </row>
    <row r="237" spans="1:34" x14ac:dyDescent="0.2">
      <c r="A237" s="14"/>
      <c r="B237" s="225"/>
      <c r="C237" s="225"/>
      <c r="D237" s="225"/>
      <c r="E237" s="225"/>
      <c r="F237" s="225"/>
      <c r="G237" s="225"/>
      <c r="H237" s="225"/>
      <c r="I237" s="225"/>
      <c r="J237" s="225"/>
      <c r="K237" s="225"/>
      <c r="L237" s="225"/>
      <c r="M237" s="225"/>
      <c r="N237" s="225"/>
      <c r="O237" s="226"/>
      <c r="P237" s="74"/>
      <c r="Q237" s="74"/>
      <c r="R237" s="74"/>
      <c r="S237" s="15"/>
      <c r="T237" s="15"/>
      <c r="U237" s="14"/>
      <c r="V237" s="14"/>
      <c r="W237" s="15"/>
      <c r="X237" s="14"/>
      <c r="Y237" s="52"/>
      <c r="Z237" s="15"/>
      <c r="AA237" s="14"/>
      <c r="AB237" s="15"/>
      <c r="AC237" s="15"/>
      <c r="AD237" s="50"/>
      <c r="AE237" s="14"/>
      <c r="AF237" s="14"/>
      <c r="AG237" s="14"/>
      <c r="AH237" s="14"/>
    </row>
    <row r="238" spans="1:34" x14ac:dyDescent="0.2">
      <c r="A238" s="14"/>
      <c r="B238" s="225"/>
      <c r="C238" s="225"/>
      <c r="D238" s="225"/>
      <c r="E238" s="225"/>
      <c r="F238" s="225"/>
      <c r="G238" s="225"/>
      <c r="H238" s="225"/>
      <c r="I238" s="225"/>
      <c r="J238" s="225"/>
      <c r="K238" s="225"/>
      <c r="L238" s="225"/>
      <c r="M238" s="225"/>
      <c r="N238" s="225"/>
      <c r="O238" s="226"/>
      <c r="P238" s="74"/>
      <c r="Q238" s="74"/>
      <c r="R238" s="74"/>
      <c r="S238" s="15"/>
      <c r="T238" s="15"/>
      <c r="U238" s="14"/>
      <c r="V238" s="14"/>
      <c r="W238" s="15"/>
      <c r="X238" s="14"/>
      <c r="Y238" s="52"/>
      <c r="Z238" s="15"/>
      <c r="AA238" s="14"/>
      <c r="AB238" s="15"/>
      <c r="AC238" s="15"/>
      <c r="AD238" s="50"/>
      <c r="AE238" s="14"/>
      <c r="AF238" s="14"/>
      <c r="AG238" s="14"/>
      <c r="AH238" s="14"/>
    </row>
    <row r="239" spans="1:34" x14ac:dyDescent="0.2">
      <c r="A239" s="14"/>
      <c r="B239" s="225"/>
      <c r="C239" s="225"/>
      <c r="D239" s="225"/>
      <c r="E239" s="225"/>
      <c r="F239" s="225"/>
      <c r="G239" s="225"/>
      <c r="H239" s="225"/>
      <c r="I239" s="225"/>
      <c r="J239" s="225"/>
      <c r="K239" s="225"/>
      <c r="L239" s="225"/>
      <c r="M239" s="225"/>
      <c r="N239" s="225"/>
      <c r="O239" s="226"/>
      <c r="P239" s="74"/>
      <c r="Q239" s="74"/>
      <c r="R239" s="74"/>
      <c r="S239" s="15"/>
      <c r="T239" s="15"/>
      <c r="U239" s="14"/>
      <c r="V239" s="14"/>
      <c r="W239" s="15"/>
      <c r="X239" s="14"/>
      <c r="Y239" s="52"/>
      <c r="Z239" s="15"/>
      <c r="AA239" s="14"/>
      <c r="AB239" s="15"/>
      <c r="AC239" s="15"/>
      <c r="AD239" s="50"/>
      <c r="AE239" s="14"/>
      <c r="AF239" s="14"/>
      <c r="AG239" s="14"/>
      <c r="AH239" s="14"/>
    </row>
    <row r="240" spans="1:34" x14ac:dyDescent="0.2">
      <c r="A240" s="14"/>
      <c r="B240" s="225"/>
      <c r="C240" s="225"/>
      <c r="D240" s="225"/>
      <c r="E240" s="225"/>
      <c r="F240" s="225"/>
      <c r="G240" s="225"/>
      <c r="H240" s="225"/>
      <c r="I240" s="225"/>
      <c r="J240" s="225"/>
      <c r="K240" s="225"/>
      <c r="L240" s="225"/>
      <c r="M240" s="225"/>
      <c r="N240" s="225"/>
      <c r="O240" s="226"/>
      <c r="P240" s="74"/>
      <c r="Q240" s="74"/>
      <c r="R240" s="74"/>
      <c r="S240" s="15"/>
      <c r="T240" s="15"/>
      <c r="U240" s="14"/>
      <c r="V240" s="14"/>
      <c r="W240" s="15"/>
      <c r="X240" s="14"/>
      <c r="Y240" s="52"/>
      <c r="Z240" s="15"/>
      <c r="AA240" s="14"/>
      <c r="AB240" s="15"/>
      <c r="AC240" s="15"/>
      <c r="AD240" s="50"/>
      <c r="AE240" s="14"/>
      <c r="AF240" s="14"/>
      <c r="AG240" s="14"/>
      <c r="AH240" s="14"/>
    </row>
    <row r="241" spans="1:34" x14ac:dyDescent="0.2">
      <c r="A241" s="14"/>
      <c r="B241" s="225"/>
      <c r="C241" s="225"/>
      <c r="D241" s="225"/>
      <c r="E241" s="225"/>
      <c r="F241" s="225"/>
      <c r="G241" s="225"/>
      <c r="H241" s="225"/>
      <c r="I241" s="225"/>
      <c r="J241" s="225"/>
      <c r="K241" s="225"/>
      <c r="L241" s="225"/>
      <c r="M241" s="225"/>
      <c r="N241" s="225"/>
      <c r="O241" s="226"/>
      <c r="P241" s="74"/>
      <c r="Q241" s="74"/>
      <c r="R241" s="74"/>
      <c r="S241" s="15"/>
      <c r="T241" s="15"/>
      <c r="U241" s="14"/>
      <c r="V241" s="14"/>
      <c r="W241" s="15"/>
      <c r="X241" s="14"/>
      <c r="Y241" s="52"/>
      <c r="Z241" s="15"/>
      <c r="AA241" s="14"/>
      <c r="AB241" s="15"/>
      <c r="AC241" s="15"/>
      <c r="AD241" s="50"/>
      <c r="AE241" s="14"/>
      <c r="AF241" s="14"/>
      <c r="AG241" s="14"/>
      <c r="AH241" s="14"/>
    </row>
    <row r="242" spans="1:34" x14ac:dyDescent="0.2">
      <c r="A242" s="14"/>
      <c r="B242" s="225"/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25"/>
      <c r="N242" s="225"/>
      <c r="O242" s="226"/>
      <c r="P242" s="74"/>
      <c r="Q242" s="74"/>
      <c r="R242" s="74"/>
      <c r="S242" s="15"/>
      <c r="T242" s="15"/>
      <c r="U242" s="14"/>
      <c r="V242" s="14"/>
      <c r="W242" s="15"/>
      <c r="X242" s="14"/>
      <c r="Y242" s="52"/>
      <c r="Z242" s="15"/>
      <c r="AA242" s="14"/>
      <c r="AB242" s="15"/>
      <c r="AC242" s="15"/>
      <c r="AD242" s="50"/>
      <c r="AE242" s="14"/>
      <c r="AF242" s="14"/>
      <c r="AG242" s="14"/>
      <c r="AH242" s="14"/>
    </row>
    <row r="243" spans="1:34" x14ac:dyDescent="0.2">
      <c r="A243" s="14"/>
      <c r="B243" s="225"/>
      <c r="C243" s="225"/>
      <c r="D243" s="225"/>
      <c r="E243" s="225"/>
      <c r="F243" s="225"/>
      <c r="G243" s="225"/>
      <c r="H243" s="225"/>
      <c r="I243" s="225"/>
      <c r="J243" s="225"/>
      <c r="K243" s="225"/>
      <c r="L243" s="225"/>
      <c r="M243" s="225"/>
      <c r="N243" s="225"/>
      <c r="O243" s="226"/>
      <c r="P243" s="74"/>
      <c r="Q243" s="74"/>
      <c r="R243" s="74"/>
      <c r="S243" s="15"/>
      <c r="T243" s="15"/>
      <c r="U243" s="14"/>
      <c r="V243" s="14"/>
      <c r="W243" s="15"/>
      <c r="X243" s="14"/>
      <c r="Y243" s="52"/>
      <c r="Z243" s="15"/>
      <c r="AA243" s="14"/>
      <c r="AB243" s="15"/>
      <c r="AC243" s="15"/>
      <c r="AD243" s="50"/>
      <c r="AE243" s="14"/>
      <c r="AF243" s="14"/>
      <c r="AG243" s="14"/>
      <c r="AH243" s="14"/>
    </row>
    <row r="244" spans="1:34" x14ac:dyDescent="0.2">
      <c r="A244" s="14"/>
      <c r="B244" s="225"/>
      <c r="C244" s="225"/>
      <c r="D244" s="225"/>
      <c r="E244" s="225"/>
      <c r="F244" s="225"/>
      <c r="G244" s="225"/>
      <c r="H244" s="225"/>
      <c r="I244" s="225"/>
      <c r="J244" s="225"/>
      <c r="K244" s="225"/>
      <c r="L244" s="225"/>
      <c r="M244" s="225"/>
      <c r="N244" s="225"/>
      <c r="O244" s="226"/>
      <c r="P244" s="74"/>
      <c r="Q244" s="74"/>
      <c r="R244" s="74"/>
      <c r="S244" s="15"/>
      <c r="T244" s="15"/>
      <c r="U244" s="14"/>
      <c r="V244" s="14"/>
      <c r="W244" s="15"/>
      <c r="X244" s="14"/>
      <c r="Y244" s="52"/>
      <c r="Z244" s="15"/>
      <c r="AA244" s="14"/>
      <c r="AB244" s="15"/>
      <c r="AC244" s="15"/>
      <c r="AD244" s="50"/>
      <c r="AE244" s="14"/>
      <c r="AF244" s="14"/>
      <c r="AG244" s="14"/>
      <c r="AH244" s="14"/>
    </row>
    <row r="245" spans="1:34" x14ac:dyDescent="0.2">
      <c r="A245" s="14"/>
      <c r="B245" s="225"/>
      <c r="C245" s="225"/>
      <c r="D245" s="225"/>
      <c r="E245" s="225"/>
      <c r="F245" s="225"/>
      <c r="G245" s="225"/>
      <c r="H245" s="225"/>
      <c r="I245" s="225"/>
      <c r="J245" s="225"/>
      <c r="K245" s="225"/>
      <c r="L245" s="225"/>
      <c r="M245" s="225"/>
      <c r="N245" s="225"/>
      <c r="O245" s="226"/>
      <c r="P245" s="74"/>
      <c r="Q245" s="74"/>
      <c r="R245" s="74"/>
      <c r="S245" s="15"/>
      <c r="T245" s="15"/>
      <c r="U245" s="14"/>
      <c r="V245" s="14"/>
      <c r="W245" s="15"/>
      <c r="X245" s="14"/>
      <c r="Y245" s="52"/>
      <c r="Z245" s="15"/>
      <c r="AA245" s="14"/>
      <c r="AB245" s="15"/>
      <c r="AC245" s="15"/>
      <c r="AD245" s="50"/>
      <c r="AE245" s="14"/>
      <c r="AF245" s="14"/>
      <c r="AG245" s="14"/>
      <c r="AH245" s="14"/>
    </row>
    <row r="246" spans="1:34" x14ac:dyDescent="0.2">
      <c r="A246" s="14"/>
      <c r="B246" s="225"/>
      <c r="C246" s="225"/>
      <c r="D246" s="225"/>
      <c r="E246" s="225"/>
      <c r="F246" s="225"/>
      <c r="G246" s="225"/>
      <c r="H246" s="225"/>
      <c r="I246" s="225"/>
      <c r="J246" s="225"/>
      <c r="K246" s="225"/>
      <c r="L246" s="225"/>
      <c r="M246" s="225"/>
      <c r="N246" s="225"/>
      <c r="O246" s="226"/>
      <c r="P246" s="74"/>
      <c r="Q246" s="74"/>
      <c r="R246" s="74"/>
      <c r="S246" s="15"/>
      <c r="T246" s="15"/>
      <c r="U246" s="14"/>
      <c r="V246" s="14"/>
      <c r="W246" s="15"/>
      <c r="X246" s="14"/>
      <c r="Y246" s="52"/>
      <c r="Z246" s="15"/>
      <c r="AA246" s="14"/>
      <c r="AB246" s="15"/>
      <c r="AC246" s="15"/>
      <c r="AD246" s="50"/>
      <c r="AE246" s="14"/>
      <c r="AF246" s="14"/>
      <c r="AG246" s="14"/>
      <c r="AH246" s="14"/>
    </row>
    <row r="247" spans="1:34" x14ac:dyDescent="0.2">
      <c r="A247" s="14"/>
      <c r="B247" s="225"/>
      <c r="C247" s="225"/>
      <c r="D247" s="225"/>
      <c r="E247" s="225"/>
      <c r="F247" s="225"/>
      <c r="G247" s="225"/>
      <c r="H247" s="225"/>
      <c r="I247" s="225"/>
      <c r="J247" s="225"/>
      <c r="K247" s="225"/>
      <c r="L247" s="225"/>
      <c r="M247" s="225"/>
      <c r="N247" s="225"/>
      <c r="O247" s="226"/>
      <c r="P247" s="74"/>
      <c r="Q247" s="74"/>
      <c r="R247" s="74"/>
      <c r="S247" s="15"/>
      <c r="T247" s="15"/>
      <c r="U247" s="14"/>
      <c r="V247" s="14"/>
      <c r="W247" s="15"/>
      <c r="X247" s="14"/>
      <c r="Y247" s="52"/>
      <c r="Z247" s="15"/>
      <c r="AA247" s="14"/>
      <c r="AB247" s="15"/>
      <c r="AC247" s="15"/>
      <c r="AD247" s="50"/>
      <c r="AE247" s="14"/>
      <c r="AF247" s="14"/>
      <c r="AG247" s="14"/>
      <c r="AH247" s="14"/>
    </row>
    <row r="248" spans="1:34" x14ac:dyDescent="0.2">
      <c r="A248" s="14"/>
      <c r="B248" s="225"/>
      <c r="C248" s="225"/>
      <c r="D248" s="225"/>
      <c r="E248" s="225"/>
      <c r="F248" s="225"/>
      <c r="G248" s="225"/>
      <c r="H248" s="225"/>
      <c r="I248" s="225"/>
      <c r="J248" s="225"/>
      <c r="K248" s="225"/>
      <c r="L248" s="225"/>
      <c r="M248" s="225"/>
      <c r="N248" s="225"/>
      <c r="O248" s="226"/>
      <c r="P248" s="74"/>
      <c r="Q248" s="74"/>
      <c r="R248" s="74"/>
      <c r="S248" s="15"/>
      <c r="T248" s="15"/>
      <c r="U248" s="14"/>
      <c r="V248" s="14"/>
      <c r="W248" s="15"/>
      <c r="X248" s="14"/>
      <c r="Y248" s="52"/>
      <c r="Z248" s="15"/>
      <c r="AA248" s="14"/>
      <c r="AB248" s="15"/>
      <c r="AC248" s="15"/>
      <c r="AD248" s="50"/>
      <c r="AE248" s="14"/>
      <c r="AF248" s="14"/>
      <c r="AG248" s="14"/>
      <c r="AH248" s="14"/>
    </row>
    <row r="249" spans="1:34" x14ac:dyDescent="0.2">
      <c r="A249" s="14"/>
      <c r="B249" s="225"/>
      <c r="C249" s="225"/>
      <c r="D249" s="225"/>
      <c r="E249" s="225"/>
      <c r="F249" s="225"/>
      <c r="G249" s="225"/>
      <c r="H249" s="225"/>
      <c r="I249" s="225"/>
      <c r="J249" s="225"/>
      <c r="K249" s="225"/>
      <c r="L249" s="225"/>
      <c r="M249" s="225"/>
      <c r="N249" s="225"/>
      <c r="O249" s="226"/>
      <c r="P249" s="74"/>
      <c r="Q249" s="74"/>
      <c r="R249" s="74"/>
      <c r="S249" s="15"/>
      <c r="T249" s="15"/>
      <c r="U249" s="14"/>
      <c r="V249" s="14"/>
      <c r="W249" s="15"/>
      <c r="X249" s="14"/>
      <c r="Y249" s="52"/>
      <c r="Z249" s="15"/>
      <c r="AA249" s="14"/>
      <c r="AB249" s="15"/>
      <c r="AC249" s="15"/>
      <c r="AD249" s="50"/>
      <c r="AE249" s="14"/>
      <c r="AF249" s="14"/>
      <c r="AG249" s="14"/>
      <c r="AH249" s="14"/>
    </row>
    <row r="250" spans="1:34" x14ac:dyDescent="0.2">
      <c r="A250" s="14"/>
      <c r="B250" s="225"/>
      <c r="C250" s="225"/>
      <c r="D250" s="225"/>
      <c r="E250" s="225"/>
      <c r="F250" s="225"/>
      <c r="G250" s="225"/>
      <c r="H250" s="225"/>
      <c r="I250" s="225"/>
      <c r="J250" s="225"/>
      <c r="K250" s="225"/>
      <c r="L250" s="225"/>
      <c r="M250" s="225"/>
      <c r="N250" s="225"/>
      <c r="O250" s="226"/>
      <c r="P250" s="74"/>
      <c r="Q250" s="74"/>
      <c r="R250" s="74"/>
      <c r="S250" s="15"/>
      <c r="T250" s="15"/>
      <c r="U250" s="14"/>
      <c r="V250" s="14"/>
      <c r="W250" s="15"/>
      <c r="X250" s="14"/>
      <c r="Y250" s="52"/>
      <c r="Z250" s="15"/>
      <c r="AA250" s="14"/>
      <c r="AB250" s="15"/>
      <c r="AC250" s="15"/>
      <c r="AD250" s="50"/>
      <c r="AE250" s="14"/>
      <c r="AF250" s="14"/>
      <c r="AG250" s="14"/>
      <c r="AH250" s="14"/>
    </row>
    <row r="251" spans="1:34" x14ac:dyDescent="0.2">
      <c r="A251" s="14"/>
      <c r="B251" s="225"/>
      <c r="C251" s="225"/>
      <c r="D251" s="225"/>
      <c r="E251" s="225"/>
      <c r="F251" s="225"/>
      <c r="G251" s="225"/>
      <c r="H251" s="225"/>
      <c r="I251" s="225"/>
      <c r="J251" s="225"/>
      <c r="K251" s="225"/>
      <c r="L251" s="225"/>
      <c r="M251" s="225"/>
      <c r="N251" s="225"/>
      <c r="O251" s="226"/>
      <c r="P251" s="74"/>
      <c r="Q251" s="74"/>
      <c r="R251" s="74"/>
      <c r="S251" s="15"/>
      <c r="T251" s="15"/>
      <c r="U251" s="14"/>
      <c r="V251" s="14"/>
      <c r="W251" s="15"/>
      <c r="X251" s="14"/>
      <c r="Y251" s="52"/>
      <c r="Z251" s="15"/>
      <c r="AA251" s="14"/>
      <c r="AB251" s="15"/>
      <c r="AC251" s="15"/>
      <c r="AD251" s="50"/>
      <c r="AE251" s="14"/>
      <c r="AF251" s="14"/>
      <c r="AG251" s="14"/>
      <c r="AH251" s="14"/>
    </row>
    <row r="252" spans="1:34" x14ac:dyDescent="0.2">
      <c r="A252" s="14"/>
      <c r="B252" s="225"/>
      <c r="C252" s="225"/>
      <c r="D252" s="225"/>
      <c r="E252" s="225"/>
      <c r="F252" s="225"/>
      <c r="G252" s="225"/>
      <c r="H252" s="225"/>
      <c r="I252" s="225"/>
      <c r="J252" s="225"/>
      <c r="K252" s="225"/>
      <c r="L252" s="225"/>
      <c r="M252" s="225"/>
      <c r="N252" s="225"/>
      <c r="O252" s="226"/>
      <c r="P252" s="74"/>
      <c r="Q252" s="74"/>
      <c r="R252" s="74"/>
      <c r="S252" s="15"/>
      <c r="T252" s="15"/>
      <c r="U252" s="14"/>
      <c r="V252" s="14"/>
      <c r="W252" s="15"/>
      <c r="X252" s="14"/>
      <c r="Y252" s="52"/>
      <c r="Z252" s="15"/>
      <c r="AA252" s="14"/>
      <c r="AB252" s="15"/>
      <c r="AC252" s="15"/>
      <c r="AD252" s="50"/>
      <c r="AE252" s="14"/>
      <c r="AF252" s="14"/>
      <c r="AG252" s="14"/>
      <c r="AH252" s="14"/>
    </row>
    <row r="253" spans="1:34" x14ac:dyDescent="0.2">
      <c r="A253" s="14"/>
      <c r="B253" s="225"/>
      <c r="C253" s="225"/>
      <c r="D253" s="225"/>
      <c r="E253" s="225"/>
      <c r="F253" s="225"/>
      <c r="G253" s="225"/>
      <c r="H253" s="225"/>
      <c r="I253" s="225"/>
      <c r="J253" s="225"/>
      <c r="K253" s="225"/>
      <c r="L253" s="225"/>
      <c r="M253" s="225"/>
      <c r="N253" s="225"/>
      <c r="O253" s="226"/>
      <c r="P253" s="74"/>
      <c r="Q253" s="74"/>
      <c r="R253" s="74"/>
      <c r="S253" s="15"/>
      <c r="T253" s="15"/>
      <c r="U253" s="14"/>
      <c r="V253" s="14"/>
      <c r="W253" s="15"/>
      <c r="X253" s="14"/>
      <c r="Y253" s="52"/>
      <c r="Z253" s="15"/>
      <c r="AA253" s="14"/>
      <c r="AB253" s="15"/>
      <c r="AC253" s="15"/>
      <c r="AD253" s="50"/>
      <c r="AE253" s="14"/>
      <c r="AF253" s="14"/>
      <c r="AG253" s="14"/>
      <c r="AH253" s="14"/>
    </row>
    <row r="254" spans="1:34" x14ac:dyDescent="0.2">
      <c r="A254" s="14"/>
      <c r="B254" s="225"/>
      <c r="C254" s="225"/>
      <c r="D254" s="225"/>
      <c r="E254" s="225"/>
      <c r="F254" s="225"/>
      <c r="G254" s="225"/>
      <c r="H254" s="225"/>
      <c r="I254" s="225"/>
      <c r="J254" s="225"/>
      <c r="K254" s="225"/>
      <c r="L254" s="225"/>
      <c r="M254" s="225"/>
      <c r="N254" s="225"/>
      <c r="O254" s="226"/>
      <c r="P254" s="74"/>
      <c r="Q254" s="74"/>
      <c r="R254" s="74"/>
      <c r="S254" s="15"/>
      <c r="T254" s="15"/>
      <c r="U254" s="14"/>
      <c r="V254" s="14"/>
      <c r="W254" s="15"/>
      <c r="X254" s="14"/>
      <c r="Y254" s="52"/>
      <c r="Z254" s="15"/>
      <c r="AA254" s="14"/>
      <c r="AB254" s="15"/>
      <c r="AC254" s="15"/>
      <c r="AD254" s="50"/>
      <c r="AE254" s="14"/>
      <c r="AF254" s="14"/>
      <c r="AG254" s="14"/>
      <c r="AH254" s="14"/>
    </row>
    <row r="255" spans="1:34" x14ac:dyDescent="0.2">
      <c r="A255" s="14"/>
      <c r="B255" s="225"/>
      <c r="C255" s="225"/>
      <c r="D255" s="225"/>
      <c r="E255" s="225"/>
      <c r="F255" s="225"/>
      <c r="G255" s="225"/>
      <c r="H255" s="225"/>
      <c r="I255" s="225"/>
      <c r="J255" s="225"/>
      <c r="K255" s="225"/>
      <c r="L255" s="225"/>
      <c r="M255" s="225"/>
      <c r="N255" s="225"/>
      <c r="O255" s="226"/>
      <c r="P255" s="74"/>
      <c r="Q255" s="74"/>
      <c r="R255" s="74"/>
      <c r="S255" s="15"/>
      <c r="T255" s="15"/>
      <c r="U255" s="14"/>
      <c r="V255" s="14"/>
      <c r="W255" s="15"/>
      <c r="X255" s="14"/>
      <c r="Y255" s="52"/>
      <c r="Z255" s="15"/>
      <c r="AA255" s="14"/>
      <c r="AB255" s="15"/>
      <c r="AC255" s="15"/>
      <c r="AD255" s="50"/>
      <c r="AE255" s="14"/>
      <c r="AF255" s="14"/>
      <c r="AG255" s="14"/>
      <c r="AH255" s="14"/>
    </row>
    <row r="256" spans="1:34" x14ac:dyDescent="0.2">
      <c r="A256" s="14"/>
      <c r="B256" s="225"/>
      <c r="C256" s="225"/>
      <c r="D256" s="225"/>
      <c r="E256" s="225"/>
      <c r="F256" s="225"/>
      <c r="G256" s="225"/>
      <c r="H256" s="225"/>
      <c r="I256" s="225"/>
      <c r="J256" s="225"/>
      <c r="K256" s="225"/>
      <c r="L256" s="225"/>
      <c r="M256" s="225"/>
      <c r="N256" s="225"/>
      <c r="O256" s="226"/>
      <c r="P256" s="74"/>
      <c r="Q256" s="74"/>
      <c r="R256" s="74"/>
      <c r="S256" s="15"/>
      <c r="T256" s="15"/>
      <c r="U256" s="14"/>
      <c r="V256" s="14"/>
      <c r="W256" s="15"/>
      <c r="X256" s="14"/>
      <c r="Y256" s="52"/>
      <c r="Z256" s="15"/>
      <c r="AA256" s="14"/>
      <c r="AB256" s="15"/>
      <c r="AC256" s="15"/>
      <c r="AD256" s="50"/>
      <c r="AE256" s="14"/>
      <c r="AF256" s="14"/>
      <c r="AG256" s="14"/>
      <c r="AH256" s="14"/>
    </row>
    <row r="257" spans="1:34" x14ac:dyDescent="0.2">
      <c r="A257" s="14"/>
      <c r="B257" s="225"/>
      <c r="C257" s="225"/>
      <c r="D257" s="225"/>
      <c r="E257" s="225"/>
      <c r="F257" s="225"/>
      <c r="G257" s="225"/>
      <c r="H257" s="225"/>
      <c r="I257" s="225"/>
      <c r="J257" s="225"/>
      <c r="K257" s="225"/>
      <c r="L257" s="225"/>
      <c r="M257" s="225"/>
      <c r="N257" s="225"/>
      <c r="O257" s="226"/>
      <c r="P257" s="74"/>
      <c r="Q257" s="74"/>
      <c r="R257" s="74"/>
      <c r="S257" s="15"/>
      <c r="T257" s="15"/>
      <c r="U257" s="14"/>
      <c r="V257" s="14"/>
      <c r="W257" s="15"/>
      <c r="X257" s="14"/>
      <c r="Y257" s="52"/>
      <c r="Z257" s="15"/>
      <c r="AA257" s="14"/>
      <c r="AB257" s="15"/>
      <c r="AC257" s="15"/>
      <c r="AD257" s="50"/>
      <c r="AE257" s="14"/>
      <c r="AF257" s="14"/>
      <c r="AG257" s="14"/>
      <c r="AH257" s="14"/>
    </row>
    <row r="258" spans="1:34" x14ac:dyDescent="0.2">
      <c r="A258" s="14"/>
      <c r="B258" s="225"/>
      <c r="C258" s="225"/>
      <c r="D258" s="225"/>
      <c r="E258" s="225"/>
      <c r="F258" s="225"/>
      <c r="G258" s="225"/>
      <c r="H258" s="225"/>
      <c r="I258" s="225"/>
      <c r="J258" s="225"/>
      <c r="K258" s="225"/>
      <c r="L258" s="225"/>
      <c r="M258" s="225"/>
      <c r="N258" s="225"/>
      <c r="O258" s="226"/>
      <c r="P258" s="74"/>
      <c r="Q258" s="74"/>
      <c r="R258" s="74"/>
      <c r="S258" s="15"/>
      <c r="T258" s="15"/>
      <c r="U258" s="14"/>
      <c r="V258" s="14"/>
      <c r="W258" s="15"/>
      <c r="X258" s="14"/>
      <c r="Y258" s="52"/>
      <c r="Z258" s="15"/>
      <c r="AA258" s="14"/>
      <c r="AB258" s="15"/>
      <c r="AC258" s="15"/>
      <c r="AD258" s="50"/>
      <c r="AE258" s="14"/>
      <c r="AF258" s="14"/>
      <c r="AG258" s="14"/>
      <c r="AH258" s="14"/>
    </row>
    <row r="259" spans="1:34" x14ac:dyDescent="0.2">
      <c r="A259" s="14"/>
      <c r="B259" s="225"/>
      <c r="C259" s="225"/>
      <c r="D259" s="225"/>
      <c r="E259" s="225"/>
      <c r="F259" s="225"/>
      <c r="G259" s="225"/>
      <c r="H259" s="225"/>
      <c r="I259" s="225"/>
      <c r="J259" s="225"/>
      <c r="K259" s="225"/>
      <c r="L259" s="225"/>
      <c r="M259" s="225"/>
      <c r="N259" s="225"/>
      <c r="O259" s="226"/>
      <c r="P259" s="74"/>
      <c r="Q259" s="74"/>
      <c r="R259" s="74"/>
      <c r="S259" s="15"/>
      <c r="T259" s="15"/>
      <c r="U259" s="14"/>
      <c r="V259" s="14"/>
      <c r="W259" s="15"/>
      <c r="X259" s="14"/>
      <c r="Y259" s="52"/>
      <c r="Z259" s="15"/>
      <c r="AA259" s="14"/>
      <c r="AB259" s="15"/>
      <c r="AC259" s="15"/>
      <c r="AD259" s="50"/>
      <c r="AE259" s="14"/>
      <c r="AF259" s="14"/>
      <c r="AG259" s="14"/>
      <c r="AH259" s="14"/>
    </row>
    <row r="260" spans="1:34" x14ac:dyDescent="0.2">
      <c r="A260" s="14"/>
      <c r="B260" s="225"/>
      <c r="C260" s="225"/>
      <c r="D260" s="225"/>
      <c r="E260" s="225"/>
      <c r="F260" s="225"/>
      <c r="G260" s="225"/>
      <c r="H260" s="225"/>
      <c r="I260" s="225"/>
      <c r="J260" s="225"/>
      <c r="K260" s="225"/>
      <c r="L260" s="225"/>
      <c r="M260" s="225"/>
      <c r="N260" s="225"/>
      <c r="O260" s="226"/>
      <c r="P260" s="74"/>
      <c r="Q260" s="74"/>
      <c r="R260" s="74"/>
      <c r="S260" s="15"/>
      <c r="T260" s="15"/>
      <c r="U260" s="14"/>
      <c r="V260" s="14"/>
      <c r="W260" s="15"/>
      <c r="X260" s="14"/>
      <c r="Y260" s="52"/>
      <c r="Z260" s="15"/>
      <c r="AA260" s="14"/>
      <c r="AB260" s="15"/>
      <c r="AC260" s="15"/>
      <c r="AD260" s="50"/>
      <c r="AE260" s="14"/>
      <c r="AF260" s="14"/>
      <c r="AG260" s="14"/>
      <c r="AH260" s="14"/>
    </row>
    <row r="261" spans="1:34" x14ac:dyDescent="0.2">
      <c r="A261" s="14"/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6"/>
      <c r="P261" s="74"/>
      <c r="Q261" s="74"/>
      <c r="R261" s="74"/>
      <c r="S261" s="15"/>
      <c r="T261" s="15"/>
      <c r="U261" s="14"/>
      <c r="V261" s="14"/>
      <c r="W261" s="15"/>
      <c r="X261" s="14"/>
      <c r="Y261" s="52"/>
      <c r="Z261" s="15"/>
      <c r="AA261" s="14"/>
      <c r="AB261" s="15"/>
      <c r="AC261" s="15"/>
      <c r="AD261" s="50"/>
      <c r="AE261" s="14"/>
      <c r="AF261" s="14"/>
      <c r="AG261" s="14"/>
      <c r="AH261" s="14"/>
    </row>
    <row r="262" spans="1:34" x14ac:dyDescent="0.2">
      <c r="A262" s="14"/>
      <c r="B262" s="225"/>
      <c r="C262" s="225"/>
      <c r="D262" s="225"/>
      <c r="E262" s="225"/>
      <c r="F262" s="225"/>
      <c r="G262" s="225"/>
      <c r="H262" s="225"/>
      <c r="I262" s="225"/>
      <c r="J262" s="225"/>
      <c r="K262" s="225"/>
      <c r="L262" s="225"/>
      <c r="M262" s="225"/>
      <c r="N262" s="225"/>
      <c r="O262" s="226"/>
      <c r="P262" s="74"/>
      <c r="Q262" s="74"/>
      <c r="R262" s="74"/>
      <c r="S262" s="15"/>
      <c r="T262" s="15"/>
      <c r="U262" s="14"/>
      <c r="V262" s="14"/>
      <c r="W262" s="15"/>
      <c r="X262" s="14"/>
      <c r="Y262" s="52"/>
      <c r="Z262" s="15"/>
      <c r="AA262" s="14"/>
      <c r="AB262" s="15"/>
      <c r="AC262" s="15"/>
      <c r="AD262" s="50"/>
      <c r="AE262" s="14"/>
      <c r="AF262" s="14"/>
      <c r="AG262" s="14"/>
      <c r="AH262" s="14"/>
    </row>
    <row r="263" spans="1:34" x14ac:dyDescent="0.2">
      <c r="A263" s="14"/>
      <c r="B263" s="225"/>
      <c r="C263" s="225"/>
      <c r="D263" s="225"/>
      <c r="E263" s="225"/>
      <c r="F263" s="225"/>
      <c r="G263" s="225"/>
      <c r="H263" s="225"/>
      <c r="I263" s="225"/>
      <c r="J263" s="225"/>
      <c r="K263" s="225"/>
      <c r="L263" s="225"/>
      <c r="M263" s="225"/>
      <c r="N263" s="225"/>
      <c r="O263" s="226"/>
      <c r="P263" s="74"/>
      <c r="Q263" s="74"/>
      <c r="R263" s="74"/>
      <c r="S263" s="15"/>
      <c r="T263" s="15"/>
      <c r="U263" s="14"/>
      <c r="V263" s="14"/>
      <c r="W263" s="15"/>
      <c r="X263" s="14"/>
      <c r="Y263" s="52"/>
      <c r="Z263" s="15"/>
      <c r="AA263" s="14"/>
      <c r="AB263" s="15"/>
      <c r="AC263" s="15"/>
      <c r="AD263" s="50"/>
      <c r="AE263" s="14"/>
      <c r="AF263" s="14"/>
      <c r="AG263" s="14"/>
      <c r="AH263" s="14"/>
    </row>
    <row r="264" spans="1:34" x14ac:dyDescent="0.2">
      <c r="A264" s="14"/>
      <c r="B264" s="225"/>
      <c r="C264" s="225"/>
      <c r="D264" s="225"/>
      <c r="E264" s="225"/>
      <c r="F264" s="225"/>
      <c r="G264" s="225"/>
      <c r="H264" s="225"/>
      <c r="I264" s="225"/>
      <c r="J264" s="225"/>
      <c r="K264" s="225"/>
      <c r="L264" s="225"/>
      <c r="M264" s="225"/>
      <c r="N264" s="225"/>
      <c r="O264" s="226"/>
      <c r="P264" s="74"/>
      <c r="Q264" s="74"/>
      <c r="R264" s="74"/>
      <c r="S264" s="15"/>
      <c r="T264" s="15"/>
      <c r="U264" s="14"/>
      <c r="V264" s="14"/>
      <c r="W264" s="15"/>
      <c r="X264" s="14"/>
      <c r="Y264" s="52"/>
      <c r="Z264" s="15"/>
      <c r="AA264" s="14"/>
      <c r="AB264" s="15"/>
      <c r="AC264" s="15"/>
      <c r="AD264" s="50"/>
      <c r="AE264" s="14"/>
      <c r="AF264" s="14"/>
      <c r="AG264" s="14"/>
      <c r="AH264" s="14"/>
    </row>
    <row r="265" spans="1:34" x14ac:dyDescent="0.2">
      <c r="A265" s="14"/>
      <c r="B265" s="225"/>
      <c r="C265" s="225"/>
      <c r="D265" s="225"/>
      <c r="E265" s="225"/>
      <c r="F265" s="225"/>
      <c r="G265" s="225"/>
      <c r="H265" s="225"/>
      <c r="I265" s="225"/>
      <c r="J265" s="225"/>
      <c r="K265" s="225"/>
      <c r="L265" s="225"/>
      <c r="M265" s="225"/>
      <c r="N265" s="225"/>
      <c r="O265" s="226"/>
      <c r="P265" s="74"/>
      <c r="Q265" s="74"/>
      <c r="R265" s="74"/>
      <c r="S265" s="15"/>
      <c r="T265" s="15"/>
      <c r="U265" s="14"/>
      <c r="V265" s="14"/>
      <c r="W265" s="15"/>
      <c r="X265" s="14"/>
      <c r="Y265" s="52"/>
      <c r="Z265" s="15"/>
      <c r="AA265" s="14"/>
      <c r="AB265" s="15"/>
      <c r="AC265" s="15"/>
      <c r="AD265" s="50"/>
      <c r="AE265" s="14"/>
      <c r="AF265" s="14"/>
      <c r="AG265" s="14"/>
      <c r="AH265" s="14"/>
    </row>
    <row r="266" spans="1:34" x14ac:dyDescent="0.2">
      <c r="A266" s="14"/>
      <c r="B266" s="225"/>
      <c r="C266" s="225"/>
      <c r="D266" s="225"/>
      <c r="E266" s="225"/>
      <c r="F266" s="225"/>
      <c r="G266" s="225"/>
      <c r="H266" s="225"/>
      <c r="I266" s="225"/>
      <c r="J266" s="225"/>
      <c r="K266" s="225"/>
      <c r="L266" s="225"/>
      <c r="M266" s="225"/>
      <c r="N266" s="225"/>
      <c r="O266" s="226"/>
      <c r="P266" s="74"/>
      <c r="Q266" s="74"/>
      <c r="R266" s="74"/>
      <c r="S266" s="15"/>
      <c r="T266" s="15"/>
      <c r="U266" s="14"/>
      <c r="V266" s="14"/>
      <c r="W266" s="15"/>
      <c r="X266" s="14"/>
      <c r="Y266" s="52"/>
      <c r="Z266" s="15"/>
      <c r="AA266" s="14"/>
      <c r="AB266" s="15"/>
      <c r="AC266" s="15"/>
      <c r="AD266" s="50"/>
      <c r="AE266" s="14"/>
      <c r="AF266" s="14"/>
      <c r="AG266" s="14"/>
      <c r="AH266" s="14"/>
    </row>
    <row r="267" spans="1:34" x14ac:dyDescent="0.2">
      <c r="A267" s="14"/>
      <c r="B267" s="225"/>
      <c r="C267" s="225"/>
      <c r="D267" s="225"/>
      <c r="E267" s="225"/>
      <c r="F267" s="225"/>
      <c r="G267" s="225"/>
      <c r="H267" s="225"/>
      <c r="I267" s="225"/>
      <c r="J267" s="225"/>
      <c r="K267" s="225"/>
      <c r="L267" s="225"/>
      <c r="M267" s="225"/>
      <c r="N267" s="225"/>
      <c r="O267" s="226"/>
      <c r="P267" s="74"/>
      <c r="Q267" s="74"/>
      <c r="R267" s="74"/>
      <c r="S267" s="15"/>
      <c r="T267" s="15"/>
      <c r="U267" s="14"/>
      <c r="V267" s="14"/>
      <c r="W267" s="15"/>
      <c r="X267" s="14"/>
      <c r="Y267" s="52"/>
      <c r="Z267" s="15"/>
      <c r="AA267" s="14"/>
      <c r="AB267" s="15"/>
      <c r="AC267" s="15"/>
      <c r="AD267" s="50"/>
      <c r="AE267" s="14"/>
      <c r="AF267" s="14"/>
      <c r="AG267" s="14"/>
      <c r="AH267" s="14"/>
    </row>
    <row r="268" spans="1:34" x14ac:dyDescent="0.2">
      <c r="A268" s="14"/>
      <c r="B268" s="225"/>
      <c r="C268" s="225"/>
      <c r="D268" s="225"/>
      <c r="E268" s="225"/>
      <c r="F268" s="225"/>
      <c r="G268" s="225"/>
      <c r="H268" s="225"/>
      <c r="I268" s="225"/>
      <c r="J268" s="225"/>
      <c r="K268" s="225"/>
      <c r="L268" s="225"/>
      <c r="M268" s="225"/>
      <c r="N268" s="225"/>
      <c r="O268" s="226"/>
      <c r="P268" s="74"/>
      <c r="Q268" s="74"/>
      <c r="R268" s="74"/>
      <c r="S268" s="15"/>
      <c r="T268" s="15"/>
      <c r="U268" s="14"/>
      <c r="V268" s="14"/>
      <c r="W268" s="15"/>
      <c r="X268" s="14"/>
      <c r="Y268" s="52"/>
      <c r="Z268" s="15"/>
      <c r="AA268" s="14"/>
      <c r="AB268" s="15"/>
      <c r="AC268" s="15"/>
      <c r="AD268" s="50"/>
      <c r="AE268" s="14"/>
      <c r="AF268" s="14"/>
      <c r="AG268" s="14"/>
      <c r="AH268" s="14"/>
    </row>
    <row r="269" spans="1:34" x14ac:dyDescent="0.2">
      <c r="A269" s="14"/>
      <c r="B269" s="225"/>
      <c r="C269" s="225"/>
      <c r="D269" s="225"/>
      <c r="E269" s="225"/>
      <c r="F269" s="225"/>
      <c r="G269" s="225"/>
      <c r="H269" s="225"/>
      <c r="I269" s="225"/>
      <c r="J269" s="225"/>
      <c r="K269" s="225"/>
      <c r="L269" s="225"/>
      <c r="M269" s="225"/>
      <c r="N269" s="225"/>
      <c r="O269" s="226"/>
      <c r="P269" s="74"/>
      <c r="Q269" s="74"/>
      <c r="R269" s="74"/>
      <c r="S269" s="15"/>
      <c r="T269" s="15"/>
      <c r="U269" s="14"/>
      <c r="V269" s="14"/>
      <c r="W269" s="15"/>
      <c r="X269" s="14"/>
      <c r="Y269" s="52"/>
      <c r="Z269" s="15"/>
      <c r="AA269" s="14"/>
      <c r="AB269" s="15"/>
      <c r="AC269" s="15"/>
      <c r="AD269" s="50"/>
      <c r="AE269" s="14"/>
      <c r="AF269" s="14"/>
      <c r="AG269" s="14"/>
      <c r="AH269" s="14"/>
    </row>
    <row r="270" spans="1:34" x14ac:dyDescent="0.2">
      <c r="A270" s="14"/>
      <c r="B270" s="225"/>
      <c r="C270" s="225"/>
      <c r="D270" s="225"/>
      <c r="E270" s="225"/>
      <c r="F270" s="225"/>
      <c r="G270" s="225"/>
      <c r="H270" s="225"/>
      <c r="I270" s="225"/>
      <c r="J270" s="225"/>
      <c r="K270" s="225"/>
      <c r="L270" s="225"/>
      <c r="M270" s="225"/>
      <c r="N270" s="225"/>
      <c r="O270" s="226"/>
      <c r="P270" s="74"/>
      <c r="Q270" s="74"/>
      <c r="R270" s="74"/>
      <c r="S270" s="15"/>
      <c r="T270" s="15"/>
      <c r="U270" s="14"/>
      <c r="V270" s="14"/>
      <c r="W270" s="15"/>
      <c r="X270" s="14"/>
      <c r="Y270" s="52"/>
      <c r="Z270" s="15"/>
      <c r="AA270" s="14"/>
      <c r="AB270" s="15"/>
      <c r="AC270" s="15"/>
      <c r="AD270" s="50"/>
      <c r="AE270" s="14"/>
      <c r="AF270" s="14"/>
      <c r="AG270" s="14"/>
      <c r="AH270" s="14"/>
    </row>
    <row r="271" spans="1:34" x14ac:dyDescent="0.2">
      <c r="A271" s="14"/>
      <c r="B271" s="225"/>
      <c r="C271" s="225"/>
      <c r="D271" s="225"/>
      <c r="E271" s="225"/>
      <c r="F271" s="225"/>
      <c r="G271" s="225"/>
      <c r="H271" s="225"/>
      <c r="I271" s="225"/>
      <c r="J271" s="225"/>
      <c r="K271" s="225"/>
      <c r="L271" s="225"/>
      <c r="M271" s="225"/>
      <c r="N271" s="225"/>
      <c r="O271" s="226"/>
      <c r="P271" s="74"/>
      <c r="Q271" s="74"/>
      <c r="R271" s="74"/>
      <c r="S271" s="15"/>
      <c r="T271" s="15"/>
      <c r="U271" s="14"/>
      <c r="V271" s="14"/>
      <c r="W271" s="15"/>
      <c r="X271" s="14"/>
      <c r="Y271" s="52"/>
      <c r="Z271" s="15"/>
      <c r="AA271" s="14"/>
      <c r="AB271" s="15"/>
      <c r="AC271" s="15"/>
      <c r="AD271" s="50"/>
      <c r="AE271" s="14"/>
      <c r="AF271" s="14"/>
      <c r="AG271" s="14"/>
      <c r="AH271" s="14"/>
    </row>
    <row r="272" spans="1:34" x14ac:dyDescent="0.2">
      <c r="A272" s="14"/>
      <c r="B272" s="225"/>
      <c r="C272" s="225"/>
      <c r="D272" s="225"/>
      <c r="E272" s="225"/>
      <c r="F272" s="225"/>
      <c r="G272" s="225"/>
      <c r="H272" s="225"/>
      <c r="I272" s="225"/>
      <c r="J272" s="225"/>
      <c r="K272" s="225"/>
      <c r="L272" s="225"/>
      <c r="M272" s="225"/>
      <c r="N272" s="225"/>
      <c r="O272" s="226"/>
      <c r="P272" s="74"/>
      <c r="Q272" s="74"/>
      <c r="R272" s="74"/>
      <c r="S272" s="15"/>
      <c r="T272" s="15"/>
      <c r="U272" s="14"/>
      <c r="V272" s="14"/>
      <c r="W272" s="15"/>
      <c r="X272" s="14"/>
      <c r="Y272" s="52"/>
      <c r="Z272" s="15"/>
      <c r="AA272" s="14"/>
      <c r="AB272" s="15"/>
      <c r="AC272" s="15"/>
      <c r="AD272" s="50"/>
      <c r="AE272" s="14"/>
      <c r="AF272" s="14"/>
      <c r="AG272" s="14"/>
      <c r="AH272" s="14"/>
    </row>
    <row r="273" spans="1:34" x14ac:dyDescent="0.2">
      <c r="A273" s="14"/>
      <c r="B273" s="225"/>
      <c r="C273" s="225"/>
      <c r="D273" s="225"/>
      <c r="E273" s="225"/>
      <c r="F273" s="225"/>
      <c r="G273" s="225"/>
      <c r="H273" s="225"/>
      <c r="I273" s="225"/>
      <c r="J273" s="225"/>
      <c r="K273" s="225"/>
      <c r="L273" s="225"/>
      <c r="M273" s="225"/>
      <c r="N273" s="225"/>
      <c r="O273" s="226"/>
      <c r="P273" s="74"/>
      <c r="Q273" s="74"/>
      <c r="R273" s="74"/>
      <c r="S273" s="15"/>
      <c r="T273" s="15"/>
      <c r="U273" s="14"/>
      <c r="V273" s="14"/>
      <c r="W273" s="15"/>
      <c r="X273" s="14"/>
      <c r="Y273" s="52"/>
      <c r="Z273" s="15"/>
      <c r="AA273" s="14"/>
      <c r="AB273" s="15"/>
      <c r="AC273" s="15"/>
      <c r="AD273" s="50"/>
      <c r="AE273" s="14"/>
      <c r="AF273" s="14"/>
      <c r="AG273" s="14"/>
      <c r="AH273" s="14"/>
    </row>
    <row r="274" spans="1:34" x14ac:dyDescent="0.2">
      <c r="A274" s="14"/>
      <c r="B274" s="225"/>
      <c r="C274" s="225"/>
      <c r="D274" s="225"/>
      <c r="E274" s="225"/>
      <c r="F274" s="225"/>
      <c r="G274" s="225"/>
      <c r="H274" s="225"/>
      <c r="I274" s="225"/>
      <c r="J274" s="225"/>
      <c r="K274" s="225"/>
      <c r="L274" s="225"/>
      <c r="M274" s="225"/>
      <c r="N274" s="225"/>
      <c r="O274" s="226"/>
      <c r="P274" s="74"/>
      <c r="Q274" s="74"/>
      <c r="R274" s="74"/>
      <c r="S274" s="15"/>
      <c r="T274" s="15"/>
      <c r="U274" s="14"/>
      <c r="V274" s="14"/>
      <c r="W274" s="15"/>
      <c r="X274" s="14"/>
      <c r="Y274" s="52"/>
      <c r="Z274" s="15"/>
      <c r="AA274" s="14"/>
      <c r="AB274" s="15"/>
      <c r="AC274" s="15"/>
      <c r="AD274" s="50"/>
      <c r="AE274" s="14"/>
      <c r="AF274" s="14"/>
      <c r="AG274" s="14"/>
      <c r="AH274" s="14"/>
    </row>
    <row r="275" spans="1:34" x14ac:dyDescent="0.2">
      <c r="A275" s="14"/>
      <c r="B275" s="225"/>
      <c r="C275" s="225"/>
      <c r="D275" s="225"/>
      <c r="E275" s="225"/>
      <c r="F275" s="225"/>
      <c r="G275" s="225"/>
      <c r="H275" s="225"/>
      <c r="I275" s="225"/>
      <c r="J275" s="225"/>
      <c r="K275" s="225"/>
      <c r="L275" s="225"/>
      <c r="M275" s="225"/>
      <c r="N275" s="225"/>
      <c r="O275" s="226"/>
      <c r="P275" s="74"/>
      <c r="Q275" s="74"/>
      <c r="R275" s="74"/>
      <c r="S275" s="15"/>
      <c r="T275" s="15"/>
      <c r="U275" s="14"/>
      <c r="V275" s="14"/>
      <c r="W275" s="15"/>
      <c r="X275" s="14"/>
      <c r="Y275" s="52"/>
      <c r="Z275" s="15"/>
      <c r="AA275" s="14"/>
      <c r="AB275" s="15"/>
      <c r="AC275" s="15"/>
      <c r="AD275" s="50"/>
      <c r="AE275" s="14"/>
      <c r="AF275" s="14"/>
      <c r="AG275" s="14"/>
      <c r="AH275" s="14"/>
    </row>
    <row r="276" spans="1:34" x14ac:dyDescent="0.2">
      <c r="A276" s="14"/>
      <c r="B276" s="225"/>
      <c r="C276" s="225"/>
      <c r="D276" s="225"/>
      <c r="E276" s="225"/>
      <c r="F276" s="225"/>
      <c r="G276" s="225"/>
      <c r="H276" s="225"/>
      <c r="I276" s="225"/>
      <c r="J276" s="225"/>
      <c r="K276" s="225"/>
      <c r="L276" s="225"/>
      <c r="M276" s="225"/>
      <c r="N276" s="225"/>
      <c r="O276" s="226"/>
      <c r="P276" s="74"/>
      <c r="Q276" s="74"/>
      <c r="R276" s="74"/>
      <c r="S276" s="15"/>
      <c r="T276" s="15"/>
      <c r="U276" s="14"/>
      <c r="V276" s="14"/>
      <c r="W276" s="15"/>
      <c r="X276" s="14"/>
      <c r="Y276" s="52"/>
      <c r="Z276" s="15"/>
      <c r="AA276" s="14"/>
      <c r="AB276" s="15"/>
      <c r="AC276" s="15"/>
      <c r="AD276" s="50"/>
      <c r="AE276" s="14"/>
      <c r="AF276" s="14"/>
      <c r="AG276" s="14"/>
      <c r="AH276" s="14"/>
    </row>
    <row r="277" spans="1:34" x14ac:dyDescent="0.2">
      <c r="A277" s="14"/>
      <c r="B277" s="225"/>
      <c r="C277" s="225"/>
      <c r="D277" s="225"/>
      <c r="E277" s="225"/>
      <c r="F277" s="225"/>
      <c r="G277" s="225"/>
      <c r="H277" s="225"/>
      <c r="I277" s="225"/>
      <c r="J277" s="225"/>
      <c r="K277" s="225"/>
      <c r="L277" s="225"/>
      <c r="M277" s="225"/>
      <c r="N277" s="225"/>
      <c r="O277" s="226"/>
      <c r="P277" s="74"/>
      <c r="Q277" s="74"/>
      <c r="R277" s="74"/>
      <c r="S277" s="15"/>
      <c r="T277" s="15"/>
      <c r="U277" s="14"/>
      <c r="V277" s="14"/>
      <c r="W277" s="15"/>
      <c r="X277" s="14"/>
      <c r="Y277" s="52"/>
      <c r="Z277" s="15"/>
      <c r="AA277" s="14"/>
      <c r="AB277" s="15"/>
      <c r="AC277" s="15"/>
      <c r="AD277" s="50"/>
      <c r="AE277" s="14"/>
      <c r="AF277" s="14"/>
      <c r="AG277" s="14"/>
      <c r="AH277" s="14"/>
    </row>
    <row r="278" spans="1:34" x14ac:dyDescent="0.2">
      <c r="A278" s="14"/>
      <c r="B278" s="225"/>
      <c r="C278" s="225"/>
      <c r="D278" s="225"/>
      <c r="E278" s="225"/>
      <c r="F278" s="225"/>
      <c r="G278" s="225"/>
      <c r="H278" s="225"/>
      <c r="I278" s="225"/>
      <c r="J278" s="225"/>
      <c r="K278" s="225"/>
      <c r="L278" s="225"/>
      <c r="M278" s="225"/>
      <c r="N278" s="225"/>
      <c r="O278" s="226"/>
      <c r="P278" s="74"/>
      <c r="Q278" s="74"/>
      <c r="R278" s="74"/>
      <c r="S278" s="15"/>
      <c r="T278" s="15"/>
      <c r="U278" s="14"/>
      <c r="V278" s="14"/>
      <c r="W278" s="15"/>
      <c r="X278" s="14"/>
      <c r="Y278" s="52"/>
      <c r="Z278" s="15"/>
      <c r="AA278" s="14"/>
      <c r="AB278" s="15"/>
      <c r="AC278" s="15"/>
      <c r="AD278" s="50"/>
      <c r="AE278" s="14"/>
      <c r="AF278" s="14"/>
      <c r="AG278" s="14"/>
      <c r="AH278" s="14"/>
    </row>
    <row r="279" spans="1:34" x14ac:dyDescent="0.2">
      <c r="A279" s="14"/>
      <c r="B279" s="225"/>
      <c r="C279" s="225"/>
      <c r="D279" s="225"/>
      <c r="E279" s="225"/>
      <c r="F279" s="225"/>
      <c r="G279" s="225"/>
      <c r="H279" s="225"/>
      <c r="I279" s="225"/>
      <c r="J279" s="225"/>
      <c r="K279" s="225"/>
      <c r="L279" s="225"/>
      <c r="M279" s="225"/>
      <c r="N279" s="225"/>
      <c r="O279" s="226"/>
      <c r="P279" s="74"/>
      <c r="Q279" s="74"/>
      <c r="R279" s="74"/>
      <c r="S279" s="15"/>
      <c r="T279" s="15"/>
      <c r="U279" s="14"/>
      <c r="V279" s="14"/>
      <c r="W279" s="15"/>
      <c r="X279" s="14"/>
      <c r="Y279" s="52"/>
      <c r="Z279" s="15"/>
      <c r="AA279" s="14"/>
      <c r="AB279" s="15"/>
      <c r="AC279" s="15"/>
      <c r="AD279" s="50"/>
      <c r="AE279" s="14"/>
      <c r="AF279" s="14"/>
      <c r="AG279" s="14"/>
      <c r="AH279" s="14"/>
    </row>
    <row r="280" spans="1:34" x14ac:dyDescent="0.2">
      <c r="A280" s="14"/>
      <c r="B280" s="225"/>
      <c r="C280" s="225"/>
      <c r="D280" s="225"/>
      <c r="E280" s="225"/>
      <c r="F280" s="225"/>
      <c r="G280" s="225"/>
      <c r="H280" s="225"/>
      <c r="I280" s="225"/>
      <c r="J280" s="225"/>
      <c r="K280" s="225"/>
      <c r="L280" s="225"/>
      <c r="M280" s="225"/>
      <c r="N280" s="225"/>
      <c r="O280" s="226"/>
      <c r="P280" s="74"/>
      <c r="Q280" s="74"/>
      <c r="R280" s="74"/>
      <c r="S280" s="15"/>
      <c r="T280" s="15"/>
      <c r="U280" s="14"/>
      <c r="V280" s="14"/>
      <c r="W280" s="15"/>
      <c r="X280" s="14"/>
      <c r="Y280" s="52"/>
      <c r="Z280" s="15"/>
      <c r="AA280" s="14"/>
      <c r="AB280" s="15"/>
      <c r="AC280" s="15"/>
      <c r="AD280" s="50"/>
      <c r="AE280" s="14"/>
      <c r="AF280" s="14"/>
      <c r="AG280" s="14"/>
      <c r="AH280" s="14"/>
    </row>
    <row r="281" spans="1:34" x14ac:dyDescent="0.2">
      <c r="A281" s="14"/>
      <c r="B281" s="225"/>
      <c r="C281" s="225"/>
      <c r="D281" s="225"/>
      <c r="E281" s="225"/>
      <c r="F281" s="225"/>
      <c r="G281" s="225"/>
      <c r="H281" s="225"/>
      <c r="I281" s="225"/>
      <c r="J281" s="225"/>
      <c r="K281" s="225"/>
      <c r="L281" s="225"/>
      <c r="M281" s="225"/>
      <c r="N281" s="225"/>
      <c r="O281" s="226"/>
      <c r="P281" s="74"/>
      <c r="Q281" s="74"/>
      <c r="R281" s="74"/>
      <c r="S281" s="15"/>
      <c r="T281" s="15"/>
      <c r="U281" s="14"/>
      <c r="V281" s="14"/>
      <c r="W281" s="15"/>
      <c r="X281" s="14"/>
      <c r="Y281" s="52"/>
      <c r="Z281" s="15"/>
      <c r="AA281" s="14"/>
      <c r="AB281" s="15"/>
      <c r="AC281" s="15"/>
      <c r="AD281" s="50"/>
      <c r="AE281" s="14"/>
      <c r="AF281" s="14"/>
      <c r="AG281" s="14"/>
      <c r="AH281" s="14"/>
    </row>
    <row r="282" spans="1:34" x14ac:dyDescent="0.2">
      <c r="A282" s="14"/>
      <c r="B282" s="225"/>
      <c r="C282" s="225"/>
      <c r="D282" s="225"/>
      <c r="E282" s="225"/>
      <c r="F282" s="225"/>
      <c r="G282" s="225"/>
      <c r="H282" s="225"/>
      <c r="I282" s="225"/>
      <c r="J282" s="225"/>
      <c r="K282" s="225"/>
      <c r="L282" s="225"/>
      <c r="M282" s="225"/>
      <c r="N282" s="225"/>
      <c r="O282" s="226"/>
      <c r="P282" s="74"/>
      <c r="Q282" s="74"/>
      <c r="R282" s="74"/>
      <c r="S282" s="15"/>
      <c r="T282" s="15"/>
      <c r="U282" s="14"/>
      <c r="V282" s="14"/>
      <c r="W282" s="15"/>
      <c r="X282" s="14"/>
      <c r="Y282" s="52"/>
      <c r="Z282" s="15"/>
      <c r="AA282" s="14"/>
      <c r="AB282" s="15"/>
      <c r="AC282" s="15"/>
      <c r="AD282" s="50"/>
      <c r="AE282" s="14"/>
      <c r="AF282" s="14"/>
      <c r="AG282" s="14"/>
      <c r="AH282" s="14"/>
    </row>
    <row r="283" spans="1:34" x14ac:dyDescent="0.2">
      <c r="A283" s="14"/>
      <c r="B283" s="225"/>
      <c r="C283" s="225"/>
      <c r="D283" s="225"/>
      <c r="E283" s="225"/>
      <c r="F283" s="225"/>
      <c r="G283" s="225"/>
      <c r="H283" s="225"/>
      <c r="I283" s="225"/>
      <c r="J283" s="225"/>
      <c r="K283" s="225"/>
      <c r="L283" s="225"/>
      <c r="M283" s="225"/>
      <c r="N283" s="225"/>
      <c r="O283" s="226"/>
      <c r="P283" s="74"/>
      <c r="Q283" s="74"/>
      <c r="R283" s="74"/>
      <c r="S283" s="15"/>
      <c r="T283" s="15"/>
      <c r="U283" s="14"/>
      <c r="V283" s="14"/>
      <c r="W283" s="15"/>
      <c r="X283" s="14"/>
      <c r="Y283" s="52"/>
      <c r="Z283" s="15"/>
      <c r="AA283" s="14"/>
      <c r="AB283" s="15"/>
      <c r="AC283" s="15"/>
      <c r="AD283" s="50"/>
      <c r="AE283" s="14"/>
      <c r="AF283" s="14"/>
      <c r="AG283" s="14"/>
      <c r="AH283" s="14"/>
    </row>
    <row r="284" spans="1:34" x14ac:dyDescent="0.2">
      <c r="A284" s="14"/>
      <c r="B284" s="225"/>
      <c r="C284" s="225"/>
      <c r="D284" s="225"/>
      <c r="E284" s="225"/>
      <c r="F284" s="225"/>
      <c r="G284" s="225"/>
      <c r="H284" s="225"/>
      <c r="I284" s="225"/>
      <c r="J284" s="225"/>
      <c r="K284" s="225"/>
      <c r="L284" s="225"/>
      <c r="M284" s="225"/>
      <c r="N284" s="225"/>
      <c r="O284" s="226"/>
      <c r="P284" s="74"/>
      <c r="Q284" s="74"/>
      <c r="R284" s="74"/>
      <c r="S284" s="15"/>
      <c r="T284" s="15"/>
      <c r="U284" s="14"/>
      <c r="V284" s="14"/>
      <c r="W284" s="15"/>
      <c r="X284" s="14"/>
      <c r="Y284" s="52"/>
      <c r="Z284" s="15"/>
      <c r="AA284" s="14"/>
      <c r="AB284" s="15"/>
      <c r="AC284" s="15"/>
      <c r="AD284" s="50"/>
      <c r="AE284" s="14"/>
      <c r="AF284" s="14"/>
      <c r="AG284" s="14"/>
      <c r="AH284" s="14"/>
    </row>
    <row r="285" spans="1:34" x14ac:dyDescent="0.2">
      <c r="A285" s="14"/>
      <c r="B285" s="225"/>
      <c r="C285" s="225"/>
      <c r="D285" s="225"/>
      <c r="E285" s="225"/>
      <c r="F285" s="225"/>
      <c r="G285" s="225"/>
      <c r="H285" s="225"/>
      <c r="I285" s="225"/>
      <c r="J285" s="225"/>
      <c r="K285" s="225"/>
      <c r="L285" s="225"/>
      <c r="M285" s="225"/>
      <c r="N285" s="225"/>
      <c r="O285" s="226"/>
      <c r="P285" s="74"/>
      <c r="Q285" s="74"/>
      <c r="R285" s="74"/>
      <c r="S285" s="15"/>
      <c r="T285" s="15"/>
      <c r="U285" s="14"/>
      <c r="V285" s="14"/>
      <c r="W285" s="15"/>
      <c r="X285" s="14"/>
      <c r="Y285" s="52"/>
      <c r="Z285" s="15"/>
      <c r="AA285" s="14"/>
      <c r="AB285" s="15"/>
      <c r="AC285" s="15"/>
      <c r="AD285" s="50"/>
      <c r="AE285" s="14"/>
      <c r="AF285" s="14"/>
      <c r="AG285" s="14"/>
      <c r="AH285" s="14"/>
    </row>
    <row r="286" spans="1:34" x14ac:dyDescent="0.2">
      <c r="A286" s="14"/>
      <c r="B286" s="225"/>
      <c r="C286" s="225"/>
      <c r="D286" s="225"/>
      <c r="E286" s="225"/>
      <c r="F286" s="225"/>
      <c r="G286" s="225"/>
      <c r="H286" s="225"/>
      <c r="I286" s="225"/>
      <c r="J286" s="225"/>
      <c r="K286" s="225"/>
      <c r="L286" s="225"/>
      <c r="M286" s="225"/>
      <c r="N286" s="225"/>
      <c r="O286" s="226"/>
      <c r="P286" s="74"/>
      <c r="Q286" s="74"/>
      <c r="R286" s="74"/>
      <c r="S286" s="15"/>
      <c r="T286" s="15"/>
      <c r="U286" s="14"/>
      <c r="V286" s="14"/>
      <c r="W286" s="15"/>
      <c r="X286" s="14"/>
      <c r="Y286" s="52"/>
      <c r="Z286" s="15"/>
      <c r="AA286" s="14"/>
      <c r="AB286" s="15"/>
      <c r="AC286" s="15"/>
      <c r="AD286" s="50"/>
      <c r="AE286" s="14"/>
      <c r="AF286" s="14"/>
      <c r="AG286" s="14"/>
      <c r="AH286" s="14"/>
    </row>
    <row r="287" spans="1:34" x14ac:dyDescent="0.2">
      <c r="A287" s="14"/>
      <c r="B287" s="225"/>
      <c r="C287" s="225"/>
      <c r="D287" s="225"/>
      <c r="E287" s="225"/>
      <c r="F287" s="225"/>
      <c r="G287" s="225"/>
      <c r="H287" s="225"/>
      <c r="I287" s="225"/>
      <c r="J287" s="225"/>
      <c r="K287" s="225"/>
      <c r="L287" s="225"/>
      <c r="M287" s="225"/>
      <c r="N287" s="225"/>
      <c r="O287" s="226"/>
      <c r="P287" s="74"/>
      <c r="Q287" s="74"/>
      <c r="R287" s="74"/>
      <c r="S287" s="15"/>
      <c r="T287" s="15"/>
      <c r="U287" s="14"/>
      <c r="V287" s="14"/>
      <c r="W287" s="15"/>
      <c r="X287" s="14"/>
      <c r="Y287" s="52"/>
      <c r="Z287" s="15"/>
      <c r="AA287" s="14"/>
      <c r="AB287" s="15"/>
      <c r="AC287" s="15"/>
      <c r="AD287" s="50"/>
      <c r="AE287" s="14"/>
      <c r="AF287" s="14"/>
      <c r="AG287" s="14"/>
      <c r="AH287" s="14"/>
    </row>
    <row r="288" spans="1:34" x14ac:dyDescent="0.2">
      <c r="A288" s="14"/>
      <c r="B288" s="225"/>
      <c r="C288" s="225"/>
      <c r="D288" s="225"/>
      <c r="E288" s="225"/>
      <c r="F288" s="225"/>
      <c r="G288" s="225"/>
      <c r="H288" s="225"/>
      <c r="I288" s="225"/>
      <c r="J288" s="225"/>
      <c r="K288" s="225"/>
      <c r="L288" s="225"/>
      <c r="M288" s="225"/>
      <c r="N288" s="225"/>
      <c r="O288" s="226"/>
      <c r="P288" s="74"/>
      <c r="Q288" s="74"/>
      <c r="R288" s="74"/>
      <c r="S288" s="15"/>
      <c r="T288" s="15"/>
      <c r="U288" s="14"/>
      <c r="V288" s="14"/>
      <c r="W288" s="15"/>
      <c r="X288" s="14"/>
      <c r="Y288" s="52"/>
      <c r="Z288" s="15"/>
      <c r="AA288" s="14"/>
      <c r="AB288" s="15"/>
      <c r="AC288" s="15"/>
      <c r="AD288" s="50"/>
      <c r="AE288" s="14"/>
      <c r="AF288" s="14"/>
      <c r="AG288" s="14"/>
      <c r="AH288" s="14"/>
    </row>
    <row r="289" spans="1:34" x14ac:dyDescent="0.2">
      <c r="A289" s="14"/>
      <c r="B289" s="225"/>
      <c r="C289" s="225"/>
      <c r="D289" s="225"/>
      <c r="E289" s="225"/>
      <c r="F289" s="225"/>
      <c r="G289" s="225"/>
      <c r="H289" s="225"/>
      <c r="I289" s="225"/>
      <c r="J289" s="225"/>
      <c r="K289" s="225"/>
      <c r="L289" s="225"/>
      <c r="M289" s="225"/>
      <c r="N289" s="225"/>
      <c r="O289" s="226"/>
      <c r="P289" s="74"/>
      <c r="Q289" s="74"/>
      <c r="R289" s="74"/>
      <c r="S289" s="15"/>
      <c r="T289" s="15"/>
      <c r="U289" s="14"/>
      <c r="V289" s="14"/>
      <c r="W289" s="15"/>
      <c r="X289" s="14"/>
      <c r="Y289" s="52"/>
      <c r="Z289" s="15"/>
      <c r="AA289" s="14"/>
      <c r="AB289" s="15"/>
      <c r="AC289" s="15"/>
      <c r="AD289" s="50"/>
      <c r="AE289" s="14"/>
      <c r="AF289" s="14"/>
      <c r="AG289" s="14"/>
      <c r="AH289" s="14"/>
    </row>
    <row r="290" spans="1:34" x14ac:dyDescent="0.2">
      <c r="A290" s="14"/>
      <c r="B290" s="225"/>
      <c r="C290" s="225"/>
      <c r="D290" s="225"/>
      <c r="E290" s="225"/>
      <c r="F290" s="225"/>
      <c r="G290" s="225"/>
      <c r="H290" s="225"/>
      <c r="I290" s="225"/>
      <c r="J290" s="225"/>
      <c r="K290" s="225"/>
      <c r="L290" s="225"/>
      <c r="M290" s="225"/>
      <c r="N290" s="225"/>
      <c r="O290" s="226"/>
      <c r="P290" s="74"/>
      <c r="Q290" s="74"/>
      <c r="R290" s="74"/>
      <c r="S290" s="15"/>
      <c r="T290" s="15"/>
      <c r="U290" s="14"/>
      <c r="V290" s="14"/>
      <c r="W290" s="15"/>
      <c r="X290" s="14"/>
      <c r="Y290" s="52"/>
      <c r="Z290" s="15"/>
      <c r="AA290" s="14"/>
      <c r="AB290" s="15"/>
      <c r="AC290" s="15"/>
      <c r="AD290" s="50"/>
      <c r="AE290" s="14"/>
      <c r="AF290" s="14"/>
      <c r="AG290" s="14"/>
      <c r="AH290" s="14"/>
    </row>
    <row r="291" spans="1:34" x14ac:dyDescent="0.2">
      <c r="A291" s="14"/>
      <c r="B291" s="225"/>
      <c r="C291" s="225"/>
      <c r="D291" s="225"/>
      <c r="E291" s="225"/>
      <c r="F291" s="225"/>
      <c r="G291" s="225"/>
      <c r="H291" s="225"/>
      <c r="I291" s="225"/>
      <c r="J291" s="225"/>
      <c r="K291" s="225"/>
      <c r="L291" s="225"/>
      <c r="M291" s="225"/>
      <c r="N291" s="225"/>
      <c r="O291" s="226"/>
      <c r="P291" s="74"/>
      <c r="Q291" s="74"/>
      <c r="R291" s="74"/>
      <c r="S291" s="15"/>
      <c r="T291" s="15"/>
      <c r="U291" s="14"/>
      <c r="V291" s="14"/>
      <c r="W291" s="15"/>
      <c r="X291" s="14"/>
      <c r="Y291" s="52"/>
      <c r="Z291" s="15"/>
      <c r="AA291" s="14"/>
      <c r="AB291" s="15"/>
      <c r="AC291" s="15"/>
      <c r="AD291" s="50"/>
      <c r="AE291" s="14"/>
      <c r="AF291" s="14"/>
      <c r="AG291" s="14"/>
      <c r="AH291" s="14"/>
    </row>
    <row r="292" spans="1:34" x14ac:dyDescent="0.2">
      <c r="A292" s="14"/>
      <c r="B292" s="225"/>
      <c r="C292" s="225"/>
      <c r="D292" s="225"/>
      <c r="E292" s="225"/>
      <c r="F292" s="225"/>
      <c r="G292" s="225"/>
      <c r="H292" s="225"/>
      <c r="I292" s="225"/>
      <c r="J292" s="225"/>
      <c r="K292" s="225"/>
      <c r="L292" s="225"/>
      <c r="M292" s="225"/>
      <c r="N292" s="225"/>
      <c r="O292" s="226"/>
      <c r="P292" s="74"/>
      <c r="Q292" s="74"/>
      <c r="R292" s="74"/>
      <c r="S292" s="15"/>
      <c r="T292" s="15"/>
      <c r="U292" s="14"/>
      <c r="V292" s="14"/>
      <c r="W292" s="15"/>
      <c r="X292" s="14"/>
      <c r="Y292" s="52"/>
      <c r="Z292" s="15"/>
      <c r="AA292" s="14"/>
      <c r="AB292" s="15"/>
      <c r="AC292" s="15"/>
      <c r="AD292" s="50"/>
      <c r="AE292" s="14"/>
      <c r="AF292" s="14"/>
      <c r="AG292" s="14"/>
      <c r="AH292" s="14"/>
    </row>
    <row r="293" spans="1:34" x14ac:dyDescent="0.2">
      <c r="A293" s="14"/>
      <c r="B293" s="225"/>
      <c r="C293" s="225"/>
      <c r="D293" s="225"/>
      <c r="E293" s="225"/>
      <c r="F293" s="225"/>
      <c r="G293" s="225"/>
      <c r="H293" s="225"/>
      <c r="I293" s="225"/>
      <c r="J293" s="225"/>
      <c r="K293" s="225"/>
      <c r="L293" s="225"/>
      <c r="M293" s="225"/>
      <c r="N293" s="225"/>
      <c r="O293" s="226"/>
      <c r="P293" s="74"/>
      <c r="Q293" s="74"/>
      <c r="R293" s="74"/>
      <c r="S293" s="15"/>
      <c r="T293" s="15"/>
      <c r="U293" s="14"/>
      <c r="V293" s="14"/>
      <c r="W293" s="15"/>
      <c r="X293" s="14"/>
      <c r="Y293" s="52"/>
      <c r="Z293" s="15"/>
      <c r="AA293" s="14"/>
      <c r="AB293" s="15"/>
      <c r="AC293" s="15"/>
      <c r="AD293" s="50"/>
      <c r="AE293" s="14"/>
      <c r="AF293" s="14"/>
      <c r="AG293" s="14"/>
      <c r="AH293" s="14"/>
    </row>
    <row r="294" spans="1:34" x14ac:dyDescent="0.2">
      <c r="A294" s="1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6"/>
      <c r="P294" s="74"/>
      <c r="Q294" s="74"/>
      <c r="R294" s="74"/>
      <c r="S294" s="15"/>
      <c r="T294" s="15"/>
      <c r="U294" s="14"/>
      <c r="V294" s="14"/>
      <c r="W294" s="15"/>
      <c r="X294" s="14"/>
      <c r="Y294" s="52"/>
      <c r="Z294" s="15"/>
      <c r="AA294" s="14"/>
      <c r="AB294" s="15"/>
      <c r="AC294" s="15"/>
      <c r="AD294" s="50"/>
      <c r="AE294" s="14"/>
      <c r="AF294" s="14"/>
      <c r="AG294" s="14"/>
      <c r="AH294" s="14"/>
    </row>
    <row r="295" spans="1:34" x14ac:dyDescent="0.2">
      <c r="A295" s="14"/>
      <c r="B295" s="225"/>
      <c r="C295" s="225"/>
      <c r="D295" s="225"/>
      <c r="E295" s="225"/>
      <c r="F295" s="225"/>
      <c r="G295" s="225"/>
      <c r="H295" s="225"/>
      <c r="I295" s="225"/>
      <c r="J295" s="225"/>
      <c r="K295" s="225"/>
      <c r="L295" s="225"/>
      <c r="M295" s="225"/>
      <c r="N295" s="225"/>
      <c r="O295" s="226"/>
      <c r="P295" s="74"/>
      <c r="Q295" s="74"/>
      <c r="R295" s="74"/>
      <c r="S295" s="15"/>
      <c r="T295" s="15"/>
      <c r="U295" s="14"/>
      <c r="V295" s="14"/>
      <c r="W295" s="15"/>
      <c r="X295" s="14"/>
      <c r="Y295" s="52"/>
      <c r="Z295" s="15"/>
      <c r="AA295" s="14"/>
      <c r="AB295" s="15"/>
      <c r="AC295" s="15"/>
      <c r="AD295" s="50"/>
      <c r="AE295" s="14"/>
      <c r="AF295" s="14"/>
      <c r="AG295" s="14"/>
      <c r="AH295" s="14"/>
    </row>
    <row r="296" spans="1:34" x14ac:dyDescent="0.2">
      <c r="A296" s="14"/>
      <c r="B296" s="225"/>
      <c r="C296" s="225"/>
      <c r="D296" s="225"/>
      <c r="E296" s="225"/>
      <c r="F296" s="225"/>
      <c r="G296" s="225"/>
      <c r="H296" s="225"/>
      <c r="I296" s="225"/>
      <c r="J296" s="225"/>
      <c r="K296" s="225"/>
      <c r="L296" s="225"/>
      <c r="M296" s="225"/>
      <c r="N296" s="225"/>
      <c r="O296" s="226"/>
      <c r="P296" s="74"/>
      <c r="Q296" s="74"/>
      <c r="R296" s="74"/>
      <c r="S296" s="15"/>
      <c r="T296" s="15"/>
      <c r="U296" s="14"/>
      <c r="V296" s="14"/>
      <c r="W296" s="15"/>
      <c r="X296" s="14"/>
      <c r="Y296" s="52"/>
      <c r="Z296" s="15"/>
      <c r="AA296" s="14"/>
      <c r="AB296" s="15"/>
      <c r="AC296" s="15"/>
      <c r="AD296" s="50"/>
      <c r="AE296" s="14"/>
      <c r="AF296" s="14"/>
      <c r="AG296" s="14"/>
      <c r="AH296" s="14"/>
    </row>
    <row r="297" spans="1:34" x14ac:dyDescent="0.2">
      <c r="A297" s="14"/>
      <c r="B297" s="225"/>
      <c r="C297" s="225"/>
      <c r="D297" s="225"/>
      <c r="E297" s="225"/>
      <c r="F297" s="225"/>
      <c r="G297" s="225"/>
      <c r="H297" s="225"/>
      <c r="I297" s="225"/>
      <c r="J297" s="225"/>
      <c r="K297" s="225"/>
      <c r="L297" s="225"/>
      <c r="M297" s="225"/>
      <c r="N297" s="225"/>
      <c r="O297" s="226"/>
      <c r="P297" s="74"/>
      <c r="Q297" s="74"/>
      <c r="R297" s="74"/>
      <c r="S297" s="15"/>
      <c r="T297" s="15"/>
      <c r="U297" s="14"/>
      <c r="V297" s="14"/>
      <c r="W297" s="15"/>
      <c r="X297" s="14"/>
      <c r="Y297" s="52"/>
      <c r="Z297" s="15"/>
      <c r="AA297" s="14"/>
      <c r="AB297" s="15"/>
      <c r="AC297" s="15"/>
      <c r="AD297" s="50"/>
      <c r="AE297" s="14"/>
      <c r="AF297" s="14"/>
      <c r="AG297" s="14"/>
      <c r="AH297" s="14"/>
    </row>
    <row r="298" spans="1:34" x14ac:dyDescent="0.2">
      <c r="A298" s="14"/>
      <c r="B298" s="225"/>
      <c r="C298" s="225"/>
      <c r="D298" s="225"/>
      <c r="E298" s="225"/>
      <c r="F298" s="225"/>
      <c r="G298" s="225"/>
      <c r="H298" s="225"/>
      <c r="I298" s="225"/>
      <c r="J298" s="225"/>
      <c r="K298" s="225"/>
      <c r="L298" s="225"/>
      <c r="M298" s="225"/>
      <c r="N298" s="225"/>
      <c r="O298" s="226"/>
      <c r="P298" s="74"/>
      <c r="Q298" s="74"/>
      <c r="R298" s="74"/>
      <c r="S298" s="15"/>
      <c r="T298" s="15"/>
      <c r="U298" s="14"/>
      <c r="V298" s="14"/>
      <c r="W298" s="15"/>
      <c r="X298" s="14"/>
      <c r="Y298" s="52"/>
      <c r="Z298" s="15"/>
      <c r="AA298" s="14"/>
      <c r="AB298" s="15"/>
      <c r="AC298" s="15"/>
      <c r="AD298" s="50"/>
      <c r="AE298" s="14"/>
      <c r="AF298" s="14"/>
      <c r="AG298" s="14"/>
      <c r="AH298" s="14"/>
    </row>
    <row r="299" spans="1:34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5"/>
      <c r="P299" s="74"/>
      <c r="Q299" s="74"/>
      <c r="R299" s="74"/>
      <c r="S299" s="15"/>
      <c r="T299" s="15"/>
      <c r="U299" s="14"/>
      <c r="V299" s="14"/>
      <c r="W299" s="15"/>
      <c r="X299" s="14"/>
      <c r="Y299" s="52"/>
      <c r="Z299" s="15"/>
      <c r="AA299" s="14"/>
      <c r="AB299" s="15"/>
      <c r="AC299" s="15"/>
      <c r="AD299" s="50"/>
      <c r="AE299" s="14"/>
      <c r="AF299" s="14"/>
      <c r="AG299" s="14"/>
      <c r="AH299" s="14"/>
    </row>
    <row r="300" spans="1:34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5"/>
      <c r="P300" s="74"/>
      <c r="Q300" s="74"/>
      <c r="R300" s="74"/>
      <c r="S300" s="15"/>
      <c r="T300" s="15"/>
      <c r="U300" s="14"/>
      <c r="V300" s="14"/>
      <c r="W300" s="15"/>
      <c r="X300" s="14"/>
      <c r="Y300" s="52"/>
      <c r="Z300" s="15"/>
      <c r="AA300" s="14"/>
      <c r="AB300" s="15"/>
      <c r="AC300" s="15"/>
      <c r="AD300" s="50"/>
      <c r="AE300" s="14"/>
      <c r="AF300" s="14"/>
      <c r="AG300" s="14"/>
      <c r="AH300" s="14"/>
    </row>
    <row r="301" spans="1:34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5"/>
      <c r="P301" s="74"/>
      <c r="Q301" s="74"/>
      <c r="R301" s="74"/>
      <c r="S301" s="15"/>
      <c r="T301" s="15"/>
      <c r="U301" s="14"/>
      <c r="V301" s="14"/>
      <c r="W301" s="15"/>
      <c r="X301" s="14"/>
      <c r="Y301" s="52"/>
      <c r="Z301" s="15"/>
      <c r="AA301" s="14"/>
      <c r="AB301" s="15"/>
      <c r="AC301" s="15"/>
      <c r="AD301" s="50"/>
      <c r="AE301" s="14"/>
      <c r="AF301" s="14"/>
      <c r="AG301" s="14"/>
      <c r="AH301" s="14"/>
    </row>
    <row r="302" spans="1:34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5"/>
      <c r="P302" s="74"/>
      <c r="Q302" s="74"/>
      <c r="R302" s="74"/>
      <c r="S302" s="15"/>
      <c r="T302" s="15"/>
      <c r="U302" s="14"/>
      <c r="V302" s="14"/>
      <c r="W302" s="15"/>
      <c r="X302" s="14"/>
      <c r="Y302" s="52"/>
      <c r="Z302" s="15"/>
      <c r="AA302" s="14"/>
      <c r="AB302" s="15"/>
      <c r="AC302" s="15"/>
      <c r="AD302" s="50"/>
      <c r="AE302" s="14"/>
      <c r="AF302" s="14"/>
      <c r="AG302" s="14"/>
      <c r="AH302" s="14"/>
    </row>
    <row r="303" spans="1:34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5"/>
      <c r="P303" s="74"/>
      <c r="Q303" s="74"/>
      <c r="R303" s="74"/>
      <c r="S303" s="15"/>
      <c r="T303" s="15"/>
      <c r="U303" s="14"/>
      <c r="V303" s="14"/>
      <c r="W303" s="15"/>
      <c r="X303" s="14"/>
      <c r="Y303" s="52"/>
      <c r="Z303" s="15"/>
      <c r="AA303" s="14"/>
      <c r="AB303" s="15"/>
      <c r="AC303" s="15"/>
      <c r="AD303" s="50"/>
      <c r="AE303" s="14"/>
      <c r="AF303" s="14"/>
      <c r="AG303" s="14"/>
      <c r="AH303" s="14"/>
    </row>
    <row r="304" spans="1:34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5"/>
      <c r="P304" s="74"/>
      <c r="Q304" s="74"/>
      <c r="R304" s="74"/>
      <c r="S304" s="15"/>
      <c r="T304" s="15"/>
      <c r="U304" s="14"/>
      <c r="V304" s="14"/>
      <c r="W304" s="15"/>
      <c r="X304" s="14"/>
      <c r="Y304" s="52"/>
      <c r="Z304" s="15"/>
      <c r="AA304" s="14"/>
      <c r="AB304" s="15"/>
      <c r="AC304" s="15"/>
      <c r="AD304" s="50"/>
      <c r="AE304" s="14"/>
      <c r="AF304" s="14"/>
      <c r="AG304" s="14"/>
      <c r="AH304" s="14"/>
    </row>
    <row r="305" spans="1:34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5"/>
      <c r="P305" s="74"/>
      <c r="Q305" s="74"/>
      <c r="R305" s="74"/>
      <c r="S305" s="15"/>
      <c r="T305" s="15"/>
      <c r="U305" s="14"/>
      <c r="V305" s="14"/>
      <c r="W305" s="15"/>
      <c r="X305" s="14"/>
      <c r="Y305" s="52"/>
      <c r="Z305" s="15"/>
      <c r="AA305" s="14"/>
      <c r="AB305" s="15"/>
      <c r="AC305" s="15"/>
      <c r="AD305" s="50"/>
      <c r="AE305" s="14"/>
      <c r="AF305" s="14"/>
      <c r="AG305" s="14"/>
      <c r="AH305" s="14"/>
    </row>
    <row r="306" spans="1:34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5"/>
      <c r="P306" s="74"/>
      <c r="Q306" s="74"/>
      <c r="R306" s="74"/>
      <c r="S306" s="15"/>
      <c r="T306" s="15"/>
      <c r="U306" s="14"/>
      <c r="V306" s="14"/>
      <c r="W306" s="15"/>
      <c r="X306" s="14"/>
      <c r="Y306" s="52"/>
      <c r="Z306" s="15"/>
      <c r="AA306" s="14"/>
      <c r="AB306" s="15"/>
      <c r="AC306" s="15"/>
      <c r="AD306" s="50"/>
      <c r="AE306" s="14"/>
      <c r="AF306" s="14"/>
      <c r="AG306" s="14"/>
      <c r="AH306" s="14"/>
    </row>
    <row r="307" spans="1:34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5"/>
      <c r="P307" s="74"/>
      <c r="Q307" s="74"/>
      <c r="R307" s="74"/>
      <c r="S307" s="15"/>
      <c r="T307" s="15"/>
      <c r="U307" s="14"/>
      <c r="V307" s="14"/>
      <c r="W307" s="15"/>
      <c r="X307" s="14"/>
      <c r="Y307" s="52"/>
      <c r="Z307" s="15"/>
      <c r="AA307" s="14"/>
      <c r="AB307" s="15"/>
      <c r="AC307" s="15"/>
      <c r="AD307" s="50"/>
      <c r="AE307" s="14"/>
      <c r="AF307" s="14"/>
      <c r="AG307" s="14"/>
      <c r="AH307" s="14"/>
    </row>
    <row r="308" spans="1:34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5"/>
      <c r="P308" s="74"/>
      <c r="Q308" s="74"/>
      <c r="R308" s="74"/>
      <c r="S308" s="15"/>
      <c r="T308" s="15"/>
      <c r="U308" s="14"/>
      <c r="V308" s="14"/>
      <c r="W308" s="15"/>
      <c r="X308" s="14"/>
      <c r="Y308" s="52"/>
      <c r="Z308" s="15"/>
      <c r="AA308" s="14"/>
      <c r="AB308" s="15"/>
      <c r="AC308" s="15"/>
      <c r="AD308" s="50"/>
      <c r="AE308" s="14"/>
      <c r="AF308" s="14"/>
      <c r="AG308" s="14"/>
      <c r="AH308" s="14"/>
    </row>
    <row r="309" spans="1:34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5"/>
      <c r="P309" s="74"/>
      <c r="Q309" s="74"/>
      <c r="R309" s="74"/>
      <c r="S309" s="15"/>
      <c r="T309" s="15"/>
      <c r="U309" s="14"/>
      <c r="V309" s="14"/>
      <c r="W309" s="15"/>
      <c r="X309" s="14"/>
      <c r="Y309" s="52"/>
      <c r="Z309" s="15"/>
      <c r="AA309" s="14"/>
      <c r="AB309" s="15"/>
      <c r="AC309" s="15"/>
      <c r="AD309" s="50"/>
      <c r="AE309" s="14"/>
      <c r="AF309" s="14"/>
      <c r="AG309" s="14"/>
      <c r="AH309" s="14"/>
    </row>
    <row r="310" spans="1:34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5"/>
      <c r="P310" s="74"/>
      <c r="Q310" s="74"/>
      <c r="R310" s="74"/>
      <c r="S310" s="15"/>
      <c r="T310" s="15"/>
      <c r="U310" s="14"/>
      <c r="V310" s="14"/>
      <c r="W310" s="15"/>
      <c r="X310" s="14"/>
      <c r="Y310" s="52"/>
      <c r="Z310" s="15"/>
      <c r="AA310" s="14"/>
      <c r="AB310" s="15"/>
      <c r="AC310" s="15"/>
      <c r="AD310" s="50"/>
      <c r="AE310" s="14"/>
      <c r="AF310" s="14"/>
      <c r="AG310" s="14"/>
      <c r="AH310" s="14"/>
    </row>
    <row r="311" spans="1:34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5"/>
      <c r="P311" s="74"/>
      <c r="Q311" s="74"/>
      <c r="R311" s="74"/>
      <c r="S311" s="15"/>
      <c r="T311" s="15"/>
      <c r="U311" s="14"/>
      <c r="V311" s="14"/>
      <c r="W311" s="15"/>
      <c r="X311" s="14"/>
      <c r="Y311" s="52"/>
      <c r="Z311" s="15"/>
      <c r="AA311" s="14"/>
      <c r="AB311" s="15"/>
      <c r="AC311" s="15"/>
      <c r="AD311" s="50"/>
      <c r="AE311" s="14"/>
      <c r="AF311" s="14"/>
      <c r="AG311" s="14"/>
      <c r="AH311" s="14"/>
    </row>
    <row r="312" spans="1:34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5"/>
      <c r="P312" s="74"/>
      <c r="Q312" s="74"/>
      <c r="R312" s="74"/>
      <c r="S312" s="15"/>
      <c r="T312" s="15"/>
      <c r="U312" s="14"/>
      <c r="V312" s="14"/>
      <c r="W312" s="15"/>
      <c r="X312" s="14"/>
      <c r="Y312" s="52"/>
      <c r="Z312" s="15"/>
      <c r="AA312" s="14"/>
      <c r="AB312" s="15"/>
      <c r="AC312" s="15"/>
      <c r="AD312" s="50"/>
      <c r="AE312" s="14"/>
      <c r="AF312" s="14"/>
      <c r="AG312" s="14"/>
      <c r="AH312" s="14"/>
    </row>
    <row r="313" spans="1:34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5"/>
      <c r="P313" s="74"/>
      <c r="Q313" s="74"/>
      <c r="R313" s="74"/>
      <c r="S313" s="15"/>
      <c r="T313" s="15"/>
      <c r="U313" s="14"/>
      <c r="V313" s="14"/>
      <c r="W313" s="15"/>
      <c r="X313" s="14"/>
      <c r="Y313" s="52"/>
      <c r="Z313" s="15"/>
      <c r="AA313" s="14"/>
      <c r="AB313" s="15"/>
      <c r="AC313" s="15"/>
      <c r="AD313" s="50"/>
      <c r="AE313" s="14"/>
      <c r="AF313" s="14"/>
      <c r="AG313" s="14"/>
      <c r="AH313" s="14"/>
    </row>
    <row r="314" spans="1:34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5"/>
      <c r="P314" s="74"/>
      <c r="Q314" s="74"/>
      <c r="R314" s="74"/>
      <c r="S314" s="15"/>
      <c r="T314" s="15"/>
      <c r="U314" s="14"/>
      <c r="V314" s="14"/>
      <c r="W314" s="15"/>
      <c r="X314" s="14"/>
      <c r="Y314" s="52"/>
      <c r="Z314" s="15"/>
      <c r="AA314" s="14"/>
      <c r="AB314" s="15"/>
      <c r="AC314" s="15"/>
      <c r="AD314" s="50"/>
      <c r="AE314" s="14"/>
      <c r="AF314" s="14"/>
      <c r="AG314" s="14"/>
      <c r="AH314" s="14"/>
    </row>
    <row r="315" spans="1:34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5"/>
      <c r="P315" s="74"/>
      <c r="Q315" s="74"/>
      <c r="R315" s="74"/>
      <c r="S315" s="15"/>
      <c r="T315" s="15"/>
      <c r="U315" s="14"/>
      <c r="V315" s="14"/>
      <c r="W315" s="15"/>
      <c r="X315" s="14"/>
      <c r="Y315" s="52"/>
      <c r="Z315" s="15"/>
      <c r="AA315" s="14"/>
      <c r="AB315" s="15"/>
      <c r="AC315" s="15"/>
      <c r="AD315" s="50"/>
      <c r="AE315" s="14"/>
      <c r="AF315" s="14"/>
      <c r="AG315" s="14"/>
      <c r="AH315" s="14"/>
    </row>
    <row r="316" spans="1:34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5"/>
      <c r="P316" s="74"/>
      <c r="Q316" s="74"/>
      <c r="R316" s="74"/>
      <c r="S316" s="15"/>
      <c r="T316" s="15"/>
      <c r="U316" s="14"/>
      <c r="V316" s="14"/>
      <c r="W316" s="15"/>
      <c r="X316" s="14"/>
      <c r="Y316" s="52"/>
      <c r="Z316" s="15"/>
      <c r="AA316" s="14"/>
      <c r="AB316" s="15"/>
      <c r="AC316" s="15"/>
      <c r="AD316" s="50"/>
      <c r="AE316" s="14"/>
      <c r="AF316" s="14"/>
      <c r="AG316" s="14"/>
      <c r="AH316" s="14"/>
    </row>
    <row r="317" spans="1:34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5"/>
      <c r="P317" s="74"/>
      <c r="Q317" s="74"/>
      <c r="R317" s="74"/>
      <c r="S317" s="15"/>
      <c r="T317" s="15"/>
      <c r="U317" s="14"/>
      <c r="V317" s="14"/>
      <c r="W317" s="15"/>
      <c r="X317" s="14"/>
      <c r="Y317" s="52"/>
      <c r="Z317" s="15"/>
      <c r="AA317" s="14"/>
      <c r="AB317" s="15"/>
      <c r="AC317" s="15"/>
      <c r="AD317" s="50"/>
      <c r="AE317" s="14"/>
      <c r="AF317" s="14"/>
      <c r="AG317" s="14"/>
      <c r="AH317" s="14"/>
    </row>
    <row r="318" spans="1:34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5"/>
      <c r="P318" s="74"/>
      <c r="Q318" s="74"/>
      <c r="R318" s="74"/>
      <c r="S318" s="15"/>
      <c r="T318" s="15"/>
      <c r="U318" s="14"/>
      <c r="V318" s="14"/>
      <c r="W318" s="15"/>
      <c r="X318" s="14"/>
      <c r="Y318" s="52"/>
      <c r="Z318" s="15"/>
      <c r="AA318" s="14"/>
      <c r="AB318" s="15"/>
      <c r="AC318" s="15"/>
      <c r="AD318" s="50"/>
      <c r="AE318" s="14"/>
      <c r="AF318" s="14"/>
      <c r="AG318" s="14"/>
      <c r="AH318" s="14"/>
    </row>
    <row r="319" spans="1:34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5"/>
      <c r="P319" s="74"/>
      <c r="Q319" s="74"/>
      <c r="R319" s="74"/>
      <c r="S319" s="15"/>
      <c r="T319" s="15"/>
      <c r="U319" s="14"/>
      <c r="V319" s="14"/>
      <c r="W319" s="15"/>
      <c r="X319" s="14"/>
      <c r="Y319" s="52"/>
      <c r="Z319" s="15"/>
      <c r="AA319" s="14"/>
      <c r="AB319" s="15"/>
      <c r="AC319" s="15"/>
      <c r="AD319" s="50"/>
      <c r="AE319" s="14"/>
      <c r="AF319" s="14"/>
      <c r="AG319" s="14"/>
      <c r="AH319" s="14"/>
    </row>
    <row r="320" spans="1:34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5"/>
      <c r="P320" s="74"/>
      <c r="Q320" s="74"/>
      <c r="R320" s="74"/>
      <c r="S320" s="15"/>
      <c r="T320" s="15"/>
      <c r="U320" s="14"/>
      <c r="V320" s="14"/>
      <c r="W320" s="15"/>
      <c r="X320" s="14"/>
      <c r="Y320" s="52"/>
      <c r="Z320" s="15"/>
      <c r="AA320" s="14"/>
      <c r="AB320" s="15"/>
      <c r="AC320" s="15"/>
      <c r="AD320" s="50"/>
      <c r="AE320" s="14"/>
      <c r="AF320" s="14"/>
      <c r="AG320" s="14"/>
      <c r="AH320" s="14"/>
    </row>
    <row r="321" spans="1:34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5"/>
      <c r="P321" s="74"/>
      <c r="Q321" s="74"/>
      <c r="R321" s="74"/>
      <c r="S321" s="15"/>
      <c r="T321" s="15"/>
      <c r="U321" s="14"/>
      <c r="V321" s="14"/>
      <c r="W321" s="15"/>
      <c r="X321" s="14"/>
      <c r="Y321" s="52"/>
      <c r="Z321" s="15"/>
      <c r="AA321" s="14"/>
      <c r="AB321" s="15"/>
      <c r="AC321" s="15"/>
      <c r="AD321" s="50"/>
      <c r="AE321" s="14"/>
      <c r="AF321" s="14"/>
      <c r="AG321" s="14"/>
      <c r="AH321" s="14"/>
    </row>
    <row r="322" spans="1:34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5"/>
      <c r="P322" s="74"/>
      <c r="Q322" s="74"/>
      <c r="R322" s="74"/>
      <c r="S322" s="15"/>
      <c r="T322" s="15"/>
      <c r="U322" s="14"/>
      <c r="V322" s="14"/>
      <c r="W322" s="15"/>
      <c r="X322" s="14"/>
      <c r="Y322" s="52"/>
      <c r="Z322" s="15"/>
      <c r="AA322" s="14"/>
      <c r="AB322" s="15"/>
      <c r="AC322" s="15"/>
      <c r="AD322" s="50"/>
      <c r="AE322" s="14"/>
      <c r="AF322" s="14"/>
      <c r="AG322" s="14"/>
      <c r="AH322" s="14"/>
    </row>
    <row r="323" spans="1:34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5"/>
      <c r="P323" s="74"/>
      <c r="Q323" s="74"/>
      <c r="R323" s="74"/>
      <c r="S323" s="15"/>
      <c r="T323" s="15"/>
      <c r="U323" s="14"/>
      <c r="V323" s="14"/>
      <c r="W323" s="15"/>
      <c r="X323" s="14"/>
      <c r="Y323" s="52"/>
      <c r="Z323" s="15"/>
      <c r="AA323" s="14"/>
      <c r="AB323" s="15"/>
      <c r="AC323" s="15"/>
      <c r="AD323" s="50"/>
      <c r="AE323" s="14"/>
      <c r="AF323" s="14"/>
      <c r="AG323" s="14"/>
      <c r="AH323" s="14"/>
    </row>
    <row r="324" spans="1:34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5"/>
      <c r="P324" s="74"/>
      <c r="Q324" s="74"/>
      <c r="R324" s="74"/>
      <c r="S324" s="15"/>
      <c r="T324" s="15"/>
      <c r="U324" s="14"/>
      <c r="V324" s="14"/>
      <c r="W324" s="15"/>
      <c r="X324" s="14"/>
      <c r="Y324" s="52"/>
      <c r="Z324" s="15"/>
      <c r="AA324" s="14"/>
      <c r="AB324" s="15"/>
      <c r="AC324" s="15"/>
      <c r="AD324" s="50"/>
      <c r="AE324" s="14"/>
      <c r="AF324" s="14"/>
      <c r="AG324" s="14"/>
      <c r="AH324" s="14"/>
    </row>
    <row r="325" spans="1:34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5"/>
      <c r="P325" s="74"/>
      <c r="Q325" s="74"/>
      <c r="R325" s="74"/>
      <c r="S325" s="15"/>
      <c r="T325" s="15"/>
      <c r="U325" s="14"/>
      <c r="V325" s="14"/>
      <c r="W325" s="15"/>
      <c r="X325" s="14"/>
      <c r="Y325" s="52"/>
      <c r="Z325" s="15"/>
      <c r="AA325" s="14"/>
      <c r="AB325" s="15"/>
      <c r="AC325" s="15"/>
      <c r="AD325" s="50"/>
      <c r="AE325" s="14"/>
      <c r="AF325" s="14"/>
      <c r="AG325" s="14"/>
      <c r="AH325" s="14"/>
    </row>
    <row r="326" spans="1:34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5"/>
      <c r="P326" s="74"/>
      <c r="Q326" s="74"/>
      <c r="R326" s="74"/>
      <c r="S326" s="15"/>
      <c r="T326" s="15"/>
      <c r="U326" s="14"/>
      <c r="V326" s="14"/>
      <c r="W326" s="15"/>
      <c r="X326" s="14"/>
      <c r="Y326" s="52"/>
      <c r="Z326" s="15"/>
      <c r="AA326" s="14"/>
      <c r="AB326" s="15"/>
      <c r="AC326" s="15"/>
      <c r="AD326" s="50"/>
      <c r="AE326" s="14"/>
      <c r="AF326" s="14"/>
      <c r="AG326" s="14"/>
      <c r="AH326" s="14"/>
    </row>
    <row r="327" spans="1:34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5"/>
      <c r="P327" s="74"/>
      <c r="Q327" s="74"/>
      <c r="R327" s="74"/>
      <c r="S327" s="15"/>
      <c r="T327" s="15"/>
      <c r="U327" s="14"/>
      <c r="V327" s="14"/>
      <c r="W327" s="15"/>
      <c r="X327" s="14"/>
      <c r="Y327" s="52"/>
      <c r="Z327" s="15"/>
      <c r="AA327" s="14"/>
      <c r="AB327" s="15"/>
      <c r="AC327" s="15"/>
      <c r="AD327" s="50"/>
      <c r="AE327" s="14"/>
      <c r="AF327" s="14"/>
      <c r="AG327" s="14"/>
      <c r="AH327" s="14"/>
    </row>
    <row r="328" spans="1:34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5"/>
      <c r="P328" s="74"/>
      <c r="Q328" s="74"/>
      <c r="R328" s="74"/>
      <c r="S328" s="15"/>
      <c r="T328" s="15"/>
      <c r="U328" s="14"/>
      <c r="V328" s="14"/>
      <c r="W328" s="15"/>
      <c r="X328" s="14"/>
      <c r="Y328" s="52"/>
      <c r="Z328" s="15"/>
      <c r="AA328" s="14"/>
      <c r="AB328" s="15"/>
      <c r="AC328" s="15"/>
      <c r="AD328" s="50"/>
      <c r="AE328" s="14"/>
      <c r="AF328" s="14"/>
      <c r="AG328" s="14"/>
      <c r="AH328" s="14"/>
    </row>
    <row r="329" spans="1:34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5"/>
      <c r="P329" s="74"/>
      <c r="Q329" s="74"/>
      <c r="R329" s="74"/>
      <c r="S329" s="15"/>
      <c r="T329" s="15"/>
      <c r="U329" s="14"/>
      <c r="V329" s="14"/>
      <c r="W329" s="15"/>
      <c r="X329" s="14"/>
      <c r="Y329" s="52"/>
      <c r="Z329" s="15"/>
      <c r="AA329" s="14"/>
      <c r="AB329" s="15"/>
      <c r="AC329" s="15"/>
      <c r="AD329" s="50"/>
      <c r="AE329" s="14"/>
      <c r="AF329" s="14"/>
      <c r="AG329" s="14"/>
      <c r="AH329" s="14"/>
    </row>
    <row r="330" spans="1:34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5"/>
      <c r="P330" s="74"/>
      <c r="Q330" s="74"/>
      <c r="R330" s="74"/>
      <c r="S330" s="15"/>
      <c r="T330" s="15"/>
      <c r="U330" s="14"/>
      <c r="V330" s="14"/>
      <c r="W330" s="15"/>
      <c r="X330" s="14"/>
      <c r="Y330" s="52"/>
      <c r="Z330" s="15"/>
      <c r="AA330" s="14"/>
      <c r="AB330" s="15"/>
      <c r="AC330" s="15"/>
      <c r="AD330" s="50"/>
      <c r="AE330" s="14"/>
      <c r="AF330" s="14"/>
      <c r="AG330" s="14"/>
      <c r="AH330" s="14"/>
    </row>
    <row r="331" spans="1:34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5"/>
      <c r="P331" s="74"/>
      <c r="Q331" s="74"/>
      <c r="R331" s="74"/>
      <c r="S331" s="15"/>
      <c r="T331" s="15"/>
      <c r="U331" s="14"/>
      <c r="V331" s="14"/>
      <c r="W331" s="15"/>
      <c r="X331" s="14"/>
      <c r="Y331" s="52"/>
      <c r="Z331" s="15"/>
      <c r="AA331" s="14"/>
      <c r="AB331" s="15"/>
      <c r="AC331" s="15"/>
      <c r="AD331" s="50"/>
      <c r="AE331" s="14"/>
      <c r="AF331" s="14"/>
      <c r="AG331" s="14"/>
      <c r="AH331" s="14"/>
    </row>
    <row r="332" spans="1:34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5"/>
      <c r="P332" s="74"/>
      <c r="Q332" s="74"/>
      <c r="R332" s="74"/>
      <c r="S332" s="15"/>
      <c r="T332" s="15"/>
      <c r="U332" s="14"/>
      <c r="V332" s="14"/>
      <c r="W332" s="15"/>
      <c r="X332" s="14"/>
      <c r="Y332" s="52"/>
      <c r="Z332" s="15"/>
      <c r="AA332" s="14"/>
      <c r="AB332" s="15"/>
      <c r="AC332" s="15"/>
      <c r="AD332" s="50"/>
      <c r="AE332" s="14"/>
      <c r="AF332" s="14"/>
      <c r="AG332" s="14"/>
      <c r="AH332" s="14"/>
    </row>
    <row r="333" spans="1:34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5"/>
      <c r="P333" s="74"/>
      <c r="Q333" s="74"/>
      <c r="R333" s="74"/>
      <c r="S333" s="15"/>
      <c r="T333" s="15"/>
      <c r="U333" s="14"/>
      <c r="V333" s="14"/>
      <c r="W333" s="15"/>
      <c r="X333" s="14"/>
      <c r="Y333" s="52"/>
      <c r="Z333" s="15"/>
      <c r="AA333" s="14"/>
      <c r="AB333" s="15"/>
      <c r="AC333" s="15"/>
      <c r="AD333" s="50"/>
      <c r="AE333" s="14"/>
      <c r="AF333" s="14"/>
      <c r="AG333" s="14"/>
      <c r="AH333" s="14"/>
    </row>
    <row r="334" spans="1:34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5"/>
      <c r="P334" s="74"/>
      <c r="Q334" s="74"/>
      <c r="R334" s="74"/>
      <c r="S334" s="15"/>
      <c r="T334" s="15"/>
      <c r="U334" s="14"/>
      <c r="V334" s="14"/>
      <c r="W334" s="15"/>
      <c r="X334" s="14"/>
      <c r="Y334" s="52"/>
      <c r="Z334" s="15"/>
      <c r="AA334" s="14"/>
      <c r="AB334" s="15"/>
      <c r="AC334" s="15"/>
      <c r="AD334" s="50"/>
      <c r="AE334" s="14"/>
      <c r="AF334" s="14"/>
      <c r="AG334" s="14"/>
      <c r="AH334" s="14"/>
    </row>
    <row r="335" spans="1:34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5"/>
      <c r="P335" s="74"/>
      <c r="Q335" s="74"/>
      <c r="R335" s="74"/>
      <c r="S335" s="15"/>
      <c r="T335" s="15"/>
      <c r="U335" s="14"/>
      <c r="V335" s="14"/>
      <c r="W335" s="15"/>
      <c r="X335" s="14"/>
      <c r="Y335" s="52"/>
      <c r="Z335" s="15"/>
      <c r="AA335" s="14"/>
      <c r="AB335" s="15"/>
      <c r="AC335" s="15"/>
      <c r="AD335" s="50"/>
      <c r="AE335" s="14"/>
      <c r="AF335" s="14"/>
      <c r="AG335" s="14"/>
      <c r="AH335" s="14"/>
    </row>
    <row r="336" spans="1:34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5"/>
      <c r="P336" s="74"/>
      <c r="Q336" s="74"/>
      <c r="R336" s="74"/>
      <c r="S336" s="15"/>
      <c r="T336" s="15"/>
      <c r="U336" s="14"/>
      <c r="V336" s="14"/>
      <c r="W336" s="15"/>
      <c r="X336" s="14"/>
      <c r="Y336" s="52"/>
      <c r="Z336" s="15"/>
      <c r="AA336" s="14"/>
      <c r="AB336" s="15"/>
      <c r="AC336" s="15"/>
      <c r="AD336" s="50"/>
      <c r="AE336" s="14"/>
      <c r="AF336" s="14"/>
      <c r="AG336" s="14"/>
      <c r="AH336" s="14"/>
    </row>
    <row r="337" spans="1:34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5"/>
      <c r="P337" s="74"/>
      <c r="Q337" s="74"/>
      <c r="R337" s="74"/>
      <c r="S337" s="15"/>
      <c r="T337" s="15"/>
      <c r="U337" s="14"/>
      <c r="V337" s="14"/>
      <c r="W337" s="15"/>
      <c r="X337" s="14"/>
      <c r="Y337" s="52"/>
      <c r="Z337" s="15"/>
      <c r="AA337" s="14"/>
      <c r="AB337" s="15"/>
      <c r="AC337" s="15"/>
      <c r="AD337" s="50"/>
      <c r="AE337" s="14"/>
      <c r="AF337" s="14"/>
      <c r="AG337" s="14"/>
      <c r="AH337" s="14"/>
    </row>
    <row r="338" spans="1:34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5"/>
      <c r="P338" s="74"/>
      <c r="Q338" s="74"/>
      <c r="R338" s="74"/>
      <c r="S338" s="15"/>
      <c r="T338" s="15"/>
      <c r="U338" s="14"/>
      <c r="V338" s="14"/>
      <c r="W338" s="15"/>
      <c r="X338" s="14"/>
      <c r="Y338" s="52"/>
      <c r="Z338" s="15"/>
      <c r="AA338" s="14"/>
      <c r="AB338" s="15"/>
      <c r="AC338" s="15"/>
      <c r="AD338" s="50"/>
      <c r="AE338" s="14"/>
      <c r="AF338" s="14"/>
      <c r="AG338" s="14"/>
      <c r="AH338" s="14"/>
    </row>
    <row r="339" spans="1:34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5"/>
      <c r="P339" s="74"/>
      <c r="Q339" s="74"/>
      <c r="R339" s="74"/>
      <c r="S339" s="15"/>
      <c r="T339" s="15"/>
      <c r="U339" s="14"/>
      <c r="V339" s="14"/>
      <c r="W339" s="15"/>
      <c r="X339" s="14"/>
      <c r="Y339" s="52"/>
      <c r="Z339" s="15"/>
      <c r="AA339" s="14"/>
      <c r="AB339" s="15"/>
      <c r="AC339" s="15"/>
      <c r="AD339" s="50"/>
      <c r="AE339" s="14"/>
      <c r="AF339" s="14"/>
      <c r="AG339" s="14"/>
      <c r="AH339" s="14"/>
    </row>
    <row r="340" spans="1:34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5"/>
      <c r="P340" s="74"/>
      <c r="Q340" s="74"/>
      <c r="R340" s="74"/>
      <c r="S340" s="15"/>
      <c r="T340" s="15"/>
      <c r="U340" s="14"/>
      <c r="V340" s="14"/>
      <c r="W340" s="15"/>
      <c r="X340" s="14"/>
      <c r="Y340" s="52"/>
      <c r="Z340" s="15"/>
      <c r="AA340" s="14"/>
      <c r="AB340" s="15"/>
      <c r="AC340" s="15"/>
      <c r="AD340" s="50"/>
      <c r="AE340" s="14"/>
      <c r="AF340" s="14"/>
      <c r="AG340" s="14"/>
      <c r="AH340" s="14"/>
    </row>
    <row r="341" spans="1:34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5"/>
      <c r="P341" s="74"/>
      <c r="Q341" s="74"/>
      <c r="R341" s="74"/>
      <c r="S341" s="15"/>
      <c r="T341" s="15"/>
      <c r="U341" s="14"/>
      <c r="V341" s="14"/>
      <c r="W341" s="15"/>
      <c r="X341" s="14"/>
      <c r="Y341" s="52"/>
      <c r="Z341" s="15"/>
      <c r="AA341" s="14"/>
      <c r="AB341" s="15"/>
      <c r="AC341" s="15"/>
      <c r="AD341" s="50"/>
      <c r="AE341" s="14"/>
      <c r="AF341" s="14"/>
      <c r="AG341" s="14"/>
      <c r="AH341" s="14"/>
    </row>
    <row r="342" spans="1:34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5"/>
      <c r="P342" s="74"/>
      <c r="Q342" s="74"/>
      <c r="R342" s="74"/>
      <c r="S342" s="15"/>
      <c r="T342" s="15"/>
      <c r="U342" s="14"/>
      <c r="V342" s="14"/>
      <c r="W342" s="15"/>
      <c r="X342" s="14"/>
      <c r="Y342" s="52"/>
      <c r="Z342" s="15"/>
      <c r="AA342" s="14"/>
      <c r="AB342" s="15"/>
      <c r="AC342" s="15"/>
      <c r="AD342" s="50"/>
      <c r="AE342" s="14"/>
      <c r="AF342" s="14"/>
      <c r="AG342" s="14"/>
      <c r="AH342" s="14"/>
    </row>
    <row r="343" spans="1:34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5"/>
      <c r="P343" s="74"/>
      <c r="Q343" s="74"/>
      <c r="R343" s="74"/>
      <c r="S343" s="15"/>
      <c r="T343" s="15"/>
      <c r="U343" s="14"/>
      <c r="V343" s="14"/>
      <c r="W343" s="15"/>
      <c r="X343" s="14"/>
      <c r="Y343" s="52"/>
      <c r="Z343" s="15"/>
      <c r="AA343" s="14"/>
      <c r="AB343" s="15"/>
      <c r="AC343" s="15"/>
      <c r="AD343" s="50"/>
      <c r="AE343" s="14"/>
      <c r="AF343" s="14"/>
      <c r="AG343" s="14"/>
      <c r="AH343" s="14"/>
    </row>
    <row r="344" spans="1:34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5"/>
      <c r="P344" s="74"/>
      <c r="Q344" s="74"/>
      <c r="R344" s="74"/>
      <c r="S344" s="15"/>
      <c r="T344" s="15"/>
      <c r="U344" s="14"/>
      <c r="V344" s="14"/>
      <c r="W344" s="15"/>
      <c r="X344" s="14"/>
      <c r="Y344" s="52"/>
      <c r="Z344" s="15"/>
      <c r="AA344" s="14"/>
      <c r="AB344" s="15"/>
      <c r="AC344" s="15"/>
      <c r="AD344" s="50"/>
      <c r="AE344" s="14"/>
      <c r="AF344" s="14"/>
      <c r="AG344" s="14"/>
      <c r="AH344" s="14"/>
    </row>
    <row r="345" spans="1:34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5"/>
      <c r="P345" s="74"/>
      <c r="Q345" s="74"/>
      <c r="R345" s="74"/>
      <c r="S345" s="15"/>
      <c r="T345" s="15"/>
      <c r="U345" s="14"/>
      <c r="V345" s="14"/>
      <c r="W345" s="15"/>
      <c r="X345" s="14"/>
      <c r="Y345" s="52"/>
      <c r="Z345" s="15"/>
      <c r="AA345" s="14"/>
      <c r="AB345" s="15"/>
      <c r="AC345" s="15"/>
      <c r="AD345" s="50"/>
      <c r="AE345" s="14"/>
      <c r="AF345" s="14"/>
      <c r="AG345" s="14"/>
      <c r="AH345" s="14"/>
    </row>
    <row r="346" spans="1:34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5"/>
      <c r="P346" s="74"/>
      <c r="Q346" s="74"/>
      <c r="R346" s="74"/>
      <c r="S346" s="15"/>
      <c r="T346" s="15"/>
      <c r="U346" s="14"/>
      <c r="V346" s="14"/>
      <c r="W346" s="15"/>
      <c r="X346" s="14"/>
      <c r="Y346" s="52"/>
      <c r="Z346" s="15"/>
      <c r="AA346" s="14"/>
      <c r="AB346" s="15"/>
      <c r="AC346" s="15"/>
      <c r="AD346" s="50"/>
      <c r="AE346" s="14"/>
      <c r="AF346" s="14"/>
      <c r="AG346" s="14"/>
      <c r="AH346" s="14"/>
    </row>
    <row r="347" spans="1:34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5"/>
      <c r="P347" s="74"/>
      <c r="Q347" s="74"/>
      <c r="R347" s="74"/>
      <c r="S347" s="15"/>
      <c r="T347" s="15"/>
      <c r="U347" s="14"/>
      <c r="V347" s="14"/>
      <c r="W347" s="15"/>
      <c r="X347" s="14"/>
      <c r="Y347" s="52"/>
      <c r="Z347" s="15"/>
      <c r="AA347" s="14"/>
      <c r="AB347" s="15"/>
      <c r="AC347" s="15"/>
      <c r="AD347" s="50"/>
      <c r="AE347" s="14"/>
      <c r="AF347" s="14"/>
      <c r="AG347" s="14"/>
      <c r="AH347" s="14"/>
    </row>
    <row r="348" spans="1:34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5"/>
      <c r="P348" s="74"/>
      <c r="Q348" s="74"/>
      <c r="R348" s="74"/>
      <c r="S348" s="15"/>
      <c r="T348" s="15"/>
      <c r="U348" s="14"/>
      <c r="V348" s="14"/>
      <c r="W348" s="15"/>
      <c r="X348" s="14"/>
      <c r="Y348" s="52"/>
      <c r="Z348" s="15"/>
      <c r="AA348" s="14"/>
      <c r="AB348" s="15"/>
      <c r="AC348" s="15"/>
      <c r="AD348" s="50"/>
      <c r="AE348" s="14"/>
      <c r="AF348" s="14"/>
      <c r="AG348" s="14"/>
      <c r="AH348" s="14"/>
    </row>
    <row r="349" spans="1:34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5"/>
      <c r="P349" s="74"/>
      <c r="Q349" s="74"/>
      <c r="R349" s="74"/>
      <c r="S349" s="15"/>
      <c r="T349" s="15"/>
      <c r="U349" s="14"/>
      <c r="V349" s="14"/>
      <c r="W349" s="15"/>
      <c r="X349" s="14"/>
      <c r="Y349" s="52"/>
      <c r="Z349" s="15"/>
      <c r="AA349" s="14"/>
      <c r="AB349" s="15"/>
      <c r="AC349" s="15"/>
      <c r="AD349" s="50"/>
      <c r="AE349" s="14"/>
      <c r="AF349" s="14"/>
      <c r="AG349" s="14"/>
      <c r="AH349" s="14"/>
    </row>
    <row r="350" spans="1:34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5"/>
      <c r="P350" s="74"/>
      <c r="Q350" s="74"/>
      <c r="R350" s="74"/>
      <c r="S350" s="15"/>
      <c r="T350" s="15"/>
      <c r="U350" s="14"/>
      <c r="V350" s="14"/>
      <c r="W350" s="15"/>
      <c r="X350" s="14"/>
      <c r="Y350" s="52"/>
      <c r="Z350" s="15"/>
      <c r="AA350" s="14"/>
      <c r="AB350" s="15"/>
      <c r="AC350" s="15"/>
      <c r="AD350" s="50"/>
      <c r="AE350" s="14"/>
      <c r="AF350" s="14"/>
      <c r="AG350" s="14"/>
      <c r="AH350" s="14"/>
    </row>
    <row r="351" spans="1:34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5"/>
      <c r="P351" s="74"/>
      <c r="Q351" s="74"/>
      <c r="R351" s="74"/>
      <c r="S351" s="15"/>
      <c r="T351" s="15"/>
      <c r="U351" s="14"/>
      <c r="V351" s="14"/>
      <c r="W351" s="15"/>
      <c r="X351" s="14"/>
      <c r="Y351" s="52"/>
      <c r="Z351" s="15"/>
      <c r="AA351" s="14"/>
      <c r="AB351" s="15"/>
      <c r="AC351" s="15"/>
      <c r="AD351" s="50"/>
      <c r="AE351" s="14"/>
      <c r="AF351" s="14"/>
      <c r="AG351" s="14"/>
      <c r="AH351" s="14"/>
    </row>
    <row r="352" spans="1:34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5"/>
      <c r="P352" s="74"/>
      <c r="Q352" s="74"/>
      <c r="R352" s="74"/>
      <c r="S352" s="15"/>
      <c r="T352" s="15"/>
      <c r="U352" s="14"/>
      <c r="V352" s="14"/>
      <c r="W352" s="15"/>
      <c r="X352" s="14"/>
      <c r="Y352" s="52"/>
      <c r="Z352" s="15"/>
      <c r="AA352" s="14"/>
      <c r="AB352" s="15"/>
      <c r="AC352" s="15"/>
      <c r="AD352" s="50"/>
      <c r="AE352" s="14"/>
      <c r="AF352" s="14"/>
      <c r="AG352" s="14"/>
      <c r="AH352" s="14"/>
    </row>
    <row r="353" spans="1:34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5"/>
      <c r="P353" s="74"/>
      <c r="Q353" s="74"/>
      <c r="R353" s="74"/>
      <c r="S353" s="15"/>
      <c r="T353" s="15"/>
      <c r="U353" s="14"/>
      <c r="V353" s="14"/>
      <c r="W353" s="15"/>
      <c r="X353" s="14"/>
      <c r="Y353" s="52"/>
      <c r="Z353" s="15"/>
      <c r="AA353" s="14"/>
      <c r="AB353" s="15"/>
      <c r="AC353" s="15"/>
      <c r="AD353" s="50"/>
      <c r="AE353" s="14"/>
      <c r="AF353" s="14"/>
      <c r="AG353" s="14"/>
      <c r="AH353" s="14"/>
    </row>
    <row r="354" spans="1:34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5"/>
      <c r="P354" s="74"/>
      <c r="Q354" s="74"/>
      <c r="R354" s="74"/>
      <c r="S354" s="15"/>
      <c r="T354" s="15"/>
      <c r="U354" s="14"/>
      <c r="V354" s="14"/>
      <c r="W354" s="15"/>
      <c r="X354" s="14"/>
      <c r="Y354" s="52"/>
      <c r="Z354" s="15"/>
      <c r="AA354" s="14"/>
      <c r="AB354" s="15"/>
      <c r="AC354" s="15"/>
      <c r="AD354" s="50"/>
      <c r="AE354" s="14"/>
      <c r="AF354" s="14"/>
      <c r="AG354" s="14"/>
      <c r="AH354" s="14"/>
    </row>
    <row r="355" spans="1:34" x14ac:dyDescent="0.2">
      <c r="P355" s="75"/>
      <c r="Q355" s="75"/>
      <c r="R355" s="75"/>
      <c r="Y355" s="52"/>
      <c r="AD355" s="50"/>
    </row>
    <row r="356" spans="1:34" x14ac:dyDescent="0.2">
      <c r="P356" s="75"/>
      <c r="Q356" s="75"/>
      <c r="R356" s="75"/>
      <c r="Y356" s="52"/>
      <c r="AD356" s="50"/>
    </row>
    <row r="357" spans="1:34" x14ac:dyDescent="0.2">
      <c r="P357" s="75"/>
      <c r="Q357" s="75"/>
      <c r="R357" s="75"/>
      <c r="Y357" s="52"/>
      <c r="AD357" s="50"/>
    </row>
    <row r="358" spans="1:34" x14ac:dyDescent="0.2">
      <c r="P358" s="75"/>
      <c r="Q358" s="75"/>
      <c r="R358" s="75"/>
      <c r="Y358" s="52"/>
    </row>
    <row r="359" spans="1:34" x14ac:dyDescent="0.2">
      <c r="P359" s="75"/>
      <c r="Q359" s="75"/>
      <c r="R359" s="75"/>
      <c r="Y359" s="52"/>
    </row>
    <row r="360" spans="1:34" x14ac:dyDescent="0.2">
      <c r="P360" s="75"/>
      <c r="Q360" s="75"/>
      <c r="R360" s="75"/>
    </row>
    <row r="361" spans="1:34" x14ac:dyDescent="0.2">
      <c r="P361" s="75"/>
      <c r="Q361" s="75"/>
      <c r="R361" s="75"/>
    </row>
    <row r="362" spans="1:34" x14ac:dyDescent="0.2">
      <c r="P362" s="75"/>
      <c r="Q362" s="75"/>
      <c r="R362" s="75"/>
    </row>
    <row r="363" spans="1:34" x14ac:dyDescent="0.2">
      <c r="P363" s="75"/>
      <c r="Q363" s="75"/>
      <c r="R363" s="75"/>
    </row>
    <row r="364" spans="1:34" x14ac:dyDescent="0.2">
      <c r="P364" s="75"/>
      <c r="Q364" s="75"/>
      <c r="R364" s="75"/>
    </row>
    <row r="365" spans="1:34" x14ac:dyDescent="0.2">
      <c r="P365" s="75"/>
      <c r="Q365" s="75"/>
      <c r="R365" s="75"/>
    </row>
    <row r="366" spans="1:34" x14ac:dyDescent="0.2">
      <c r="P366" s="75"/>
      <c r="Q366" s="75"/>
      <c r="R366" s="75"/>
    </row>
    <row r="367" spans="1:34" x14ac:dyDescent="0.2">
      <c r="P367" s="75"/>
      <c r="Q367" s="75"/>
      <c r="R367" s="75"/>
    </row>
    <row r="368" spans="1:34" x14ac:dyDescent="0.2">
      <c r="P368" s="75"/>
      <c r="Q368" s="75"/>
      <c r="R368" s="75"/>
    </row>
    <row r="369" spans="16:18" x14ac:dyDescent="0.2">
      <c r="P369" s="75"/>
      <c r="Q369" s="75"/>
      <c r="R369" s="75"/>
    </row>
    <row r="370" spans="16:18" x14ac:dyDescent="0.2">
      <c r="P370" s="75"/>
      <c r="Q370" s="75"/>
      <c r="R370" s="75"/>
    </row>
    <row r="371" spans="16:18" x14ac:dyDescent="0.2">
      <c r="P371" s="75"/>
      <c r="Q371" s="75"/>
      <c r="R371" s="75"/>
    </row>
    <row r="372" spans="16:18" x14ac:dyDescent="0.2">
      <c r="P372" s="75"/>
      <c r="Q372" s="75"/>
      <c r="R372" s="75"/>
    </row>
    <row r="373" spans="16:18" x14ac:dyDescent="0.2">
      <c r="P373" s="75"/>
      <c r="Q373" s="75"/>
      <c r="R373" s="75"/>
    </row>
    <row r="374" spans="16:18" x14ac:dyDescent="0.2">
      <c r="P374" s="75"/>
      <c r="Q374" s="75"/>
      <c r="R374" s="75"/>
    </row>
    <row r="375" spans="16:18" x14ac:dyDescent="0.2">
      <c r="P375" s="75"/>
      <c r="Q375" s="75"/>
      <c r="R375" s="75"/>
    </row>
    <row r="376" spans="16:18" x14ac:dyDescent="0.2">
      <c r="P376" s="75"/>
      <c r="Q376" s="75"/>
      <c r="R376" s="75"/>
    </row>
    <row r="377" spans="16:18" x14ac:dyDescent="0.2">
      <c r="P377" s="75"/>
      <c r="Q377" s="75"/>
      <c r="R377" s="75"/>
    </row>
    <row r="378" spans="16:18" x14ac:dyDescent="0.2">
      <c r="P378" s="75"/>
      <c r="Q378" s="75"/>
      <c r="R378" s="75"/>
    </row>
    <row r="379" spans="16:18" x14ac:dyDescent="0.2">
      <c r="P379" s="75"/>
      <c r="Q379" s="75"/>
      <c r="R379" s="75"/>
    </row>
    <row r="380" spans="16:18" x14ac:dyDescent="0.2">
      <c r="P380" s="75"/>
      <c r="Q380" s="75"/>
      <c r="R380" s="75"/>
    </row>
    <row r="381" spans="16:18" x14ac:dyDescent="0.2">
      <c r="P381" s="75"/>
      <c r="Q381" s="75"/>
      <c r="R381" s="75"/>
    </row>
    <row r="382" spans="16:18" x14ac:dyDescent="0.2">
      <c r="P382" s="75"/>
      <c r="Q382" s="75"/>
      <c r="R382" s="75"/>
    </row>
    <row r="383" spans="16:18" x14ac:dyDescent="0.2">
      <c r="P383" s="75"/>
      <c r="Q383" s="75"/>
      <c r="R383" s="75"/>
    </row>
    <row r="384" spans="16:18" x14ac:dyDescent="0.2">
      <c r="P384" s="75"/>
      <c r="Q384" s="75"/>
      <c r="R384" s="75"/>
    </row>
    <row r="385" spans="16:18" x14ac:dyDescent="0.2">
      <c r="P385" s="75"/>
      <c r="Q385" s="75"/>
      <c r="R385" s="75"/>
    </row>
    <row r="386" spans="16:18" x14ac:dyDescent="0.2">
      <c r="P386" s="75"/>
      <c r="Q386" s="75"/>
      <c r="R386" s="75"/>
    </row>
    <row r="387" spans="16:18" x14ac:dyDescent="0.2">
      <c r="P387" s="75"/>
      <c r="Q387" s="75"/>
      <c r="R387" s="75"/>
    </row>
    <row r="388" spans="16:18" x14ac:dyDescent="0.2">
      <c r="P388" s="75"/>
      <c r="Q388" s="75"/>
      <c r="R388" s="75"/>
    </row>
    <row r="389" spans="16:18" x14ac:dyDescent="0.2">
      <c r="P389" s="75"/>
      <c r="Q389" s="75"/>
      <c r="R389" s="75"/>
    </row>
    <row r="390" spans="16:18" x14ac:dyDescent="0.2">
      <c r="P390" s="75"/>
      <c r="Q390" s="75"/>
      <c r="R390" s="75"/>
    </row>
    <row r="391" spans="16:18" x14ac:dyDescent="0.2">
      <c r="P391" s="75"/>
      <c r="Q391" s="75"/>
      <c r="R391" s="75"/>
    </row>
    <row r="392" spans="16:18" x14ac:dyDescent="0.2">
      <c r="P392" s="75"/>
      <c r="Q392" s="75"/>
      <c r="R392" s="75"/>
    </row>
    <row r="393" spans="16:18" x14ac:dyDescent="0.2">
      <c r="P393" s="75"/>
      <c r="Q393" s="75"/>
      <c r="R393" s="75"/>
    </row>
    <row r="394" spans="16:18" x14ac:dyDescent="0.2">
      <c r="P394" s="75"/>
      <c r="Q394" s="75"/>
      <c r="R394" s="75"/>
    </row>
    <row r="395" spans="16:18" x14ac:dyDescent="0.2">
      <c r="P395" s="75"/>
      <c r="Q395" s="75"/>
      <c r="R395" s="75"/>
    </row>
    <row r="396" spans="16:18" x14ac:dyDescent="0.2">
      <c r="P396" s="75"/>
      <c r="Q396" s="75"/>
      <c r="R396" s="75"/>
    </row>
    <row r="397" spans="16:18" x14ac:dyDescent="0.2">
      <c r="P397" s="75"/>
      <c r="Q397" s="75"/>
      <c r="R397" s="75"/>
    </row>
    <row r="398" spans="16:18" x14ac:dyDescent="0.2">
      <c r="P398" s="75"/>
      <c r="Q398" s="75"/>
      <c r="R398" s="75"/>
    </row>
    <row r="399" spans="16:18" x14ac:dyDescent="0.2">
      <c r="P399" s="75"/>
      <c r="Q399" s="75"/>
      <c r="R399" s="75"/>
    </row>
    <row r="400" spans="16:18" x14ac:dyDescent="0.2">
      <c r="P400" s="75"/>
      <c r="Q400" s="75"/>
      <c r="R400" s="75"/>
    </row>
    <row r="401" spans="16:18" x14ac:dyDescent="0.2">
      <c r="P401" s="75"/>
      <c r="Q401" s="75"/>
      <c r="R401" s="75"/>
    </row>
    <row r="402" spans="16:18" x14ac:dyDescent="0.2">
      <c r="P402" s="75"/>
      <c r="Q402" s="75"/>
      <c r="R402" s="75"/>
    </row>
    <row r="403" spans="16:18" x14ac:dyDescent="0.2">
      <c r="P403" s="75"/>
      <c r="Q403" s="75"/>
      <c r="R403" s="75"/>
    </row>
    <row r="404" spans="16:18" x14ac:dyDescent="0.2">
      <c r="P404" s="75"/>
      <c r="Q404" s="75"/>
      <c r="R404" s="75"/>
    </row>
    <row r="405" spans="16:18" x14ac:dyDescent="0.2">
      <c r="P405" s="75"/>
      <c r="Q405" s="75"/>
      <c r="R405" s="75"/>
    </row>
    <row r="406" spans="16:18" x14ac:dyDescent="0.2">
      <c r="P406" s="75"/>
      <c r="Q406" s="75"/>
      <c r="R406" s="75"/>
    </row>
    <row r="407" spans="16:18" x14ac:dyDescent="0.2">
      <c r="P407" s="75"/>
      <c r="Q407" s="75"/>
      <c r="R407" s="75"/>
    </row>
    <row r="408" spans="16:18" x14ac:dyDescent="0.2">
      <c r="P408" s="75"/>
      <c r="Q408" s="75"/>
      <c r="R408" s="75"/>
    </row>
    <row r="409" spans="16:18" x14ac:dyDescent="0.2">
      <c r="P409" s="75"/>
      <c r="Q409" s="75"/>
      <c r="R409" s="75"/>
    </row>
    <row r="410" spans="16:18" x14ac:dyDescent="0.2">
      <c r="P410" s="75"/>
      <c r="Q410" s="75"/>
      <c r="R410" s="75"/>
    </row>
    <row r="411" spans="16:18" x14ac:dyDescent="0.2">
      <c r="P411" s="75"/>
      <c r="Q411" s="75"/>
      <c r="R411" s="75"/>
    </row>
    <row r="412" spans="16:18" x14ac:dyDescent="0.2">
      <c r="P412" s="75"/>
      <c r="Q412" s="75"/>
      <c r="R412" s="75"/>
    </row>
    <row r="413" spans="16:18" x14ac:dyDescent="0.2">
      <c r="P413" s="75"/>
      <c r="Q413" s="75"/>
      <c r="R413" s="75"/>
    </row>
    <row r="414" spans="16:18" x14ac:dyDescent="0.2">
      <c r="P414" s="75"/>
      <c r="Q414" s="75"/>
      <c r="R414" s="75"/>
    </row>
    <row r="415" spans="16:18" x14ac:dyDescent="0.2">
      <c r="P415" s="75"/>
      <c r="Q415" s="75"/>
      <c r="R415" s="75"/>
    </row>
    <row r="416" spans="16:18" x14ac:dyDescent="0.2">
      <c r="P416" s="75"/>
      <c r="Q416" s="75"/>
      <c r="R416" s="75"/>
    </row>
    <row r="417" spans="16:18" x14ac:dyDescent="0.2">
      <c r="P417" s="75"/>
      <c r="Q417" s="75"/>
      <c r="R417" s="75"/>
    </row>
    <row r="418" spans="16:18" x14ac:dyDescent="0.2">
      <c r="P418" s="75"/>
      <c r="Q418" s="75"/>
      <c r="R418" s="75"/>
    </row>
    <row r="419" spans="16:18" x14ac:dyDescent="0.2">
      <c r="P419" s="75"/>
      <c r="Q419" s="75"/>
      <c r="R419" s="75"/>
    </row>
    <row r="420" spans="16:18" x14ac:dyDescent="0.2">
      <c r="P420" s="75"/>
      <c r="Q420" s="75"/>
      <c r="R420" s="75"/>
    </row>
    <row r="421" spans="16:18" x14ac:dyDescent="0.2">
      <c r="P421" s="75"/>
      <c r="Q421" s="75"/>
      <c r="R421" s="75"/>
    </row>
    <row r="422" spans="16:18" x14ac:dyDescent="0.2">
      <c r="P422" s="75"/>
      <c r="Q422" s="75"/>
      <c r="R422" s="75"/>
    </row>
    <row r="423" spans="16:18" x14ac:dyDescent="0.2">
      <c r="P423" s="75"/>
      <c r="Q423" s="75"/>
      <c r="R423" s="75"/>
    </row>
    <row r="424" spans="16:18" x14ac:dyDescent="0.2">
      <c r="P424" s="75"/>
      <c r="Q424" s="75"/>
      <c r="R424" s="75"/>
    </row>
    <row r="425" spans="16:18" x14ac:dyDescent="0.2">
      <c r="P425" s="75"/>
      <c r="Q425" s="75"/>
      <c r="R425" s="75"/>
    </row>
    <row r="426" spans="16:18" x14ac:dyDescent="0.2">
      <c r="P426" s="75"/>
      <c r="Q426" s="75"/>
      <c r="R426" s="75"/>
    </row>
    <row r="427" spans="16:18" x14ac:dyDescent="0.2">
      <c r="P427" s="75"/>
      <c r="Q427" s="75"/>
      <c r="R427" s="75"/>
    </row>
    <row r="428" spans="16:18" x14ac:dyDescent="0.2">
      <c r="P428" s="75"/>
      <c r="Q428" s="75"/>
      <c r="R428" s="75"/>
    </row>
    <row r="429" spans="16:18" x14ac:dyDescent="0.2">
      <c r="P429" s="75"/>
      <c r="Q429" s="75"/>
      <c r="R429" s="75"/>
    </row>
    <row r="430" spans="16:18" x14ac:dyDescent="0.2">
      <c r="P430" s="75"/>
      <c r="Q430" s="75"/>
      <c r="R430" s="75"/>
    </row>
    <row r="431" spans="16:18" x14ac:dyDescent="0.2">
      <c r="P431" s="75"/>
      <c r="Q431" s="75"/>
      <c r="R431" s="75"/>
    </row>
    <row r="432" spans="16:18" x14ac:dyDescent="0.2">
      <c r="P432" s="75"/>
      <c r="Q432" s="75"/>
      <c r="R432" s="75"/>
    </row>
    <row r="433" spans="16:18" x14ac:dyDescent="0.2">
      <c r="P433" s="75"/>
      <c r="Q433" s="75"/>
      <c r="R433" s="75"/>
    </row>
    <row r="434" spans="16:18" x14ac:dyDescent="0.2">
      <c r="P434" s="75"/>
      <c r="Q434" s="75"/>
      <c r="R434" s="75"/>
    </row>
    <row r="435" spans="16:18" x14ac:dyDescent="0.2">
      <c r="P435" s="75"/>
      <c r="Q435" s="75"/>
      <c r="R435" s="75"/>
    </row>
    <row r="436" spans="16:18" x14ac:dyDescent="0.2">
      <c r="P436" s="75"/>
      <c r="Q436" s="75"/>
      <c r="R436" s="75"/>
    </row>
    <row r="437" spans="16:18" x14ac:dyDescent="0.2">
      <c r="P437" s="75"/>
      <c r="Q437" s="75"/>
      <c r="R437" s="75"/>
    </row>
    <row r="438" spans="16:18" x14ac:dyDescent="0.2">
      <c r="P438" s="75"/>
      <c r="Q438" s="75"/>
      <c r="R438" s="75"/>
    </row>
    <row r="439" spans="16:18" x14ac:dyDescent="0.2">
      <c r="P439" s="75"/>
      <c r="Q439" s="75"/>
      <c r="R439" s="75"/>
    </row>
    <row r="440" spans="16:18" x14ac:dyDescent="0.2">
      <c r="P440" s="75"/>
      <c r="Q440" s="75"/>
      <c r="R440" s="75"/>
    </row>
    <row r="441" spans="16:18" x14ac:dyDescent="0.2">
      <c r="P441" s="75"/>
      <c r="Q441" s="75"/>
      <c r="R441" s="75"/>
    </row>
    <row r="442" spans="16:18" x14ac:dyDescent="0.2">
      <c r="P442" s="75"/>
      <c r="Q442" s="75"/>
      <c r="R442" s="75"/>
    </row>
    <row r="443" spans="16:18" x14ac:dyDescent="0.2">
      <c r="P443" s="75"/>
      <c r="Q443" s="75"/>
      <c r="R443" s="75"/>
    </row>
    <row r="444" spans="16:18" x14ac:dyDescent="0.2">
      <c r="P444" s="75"/>
      <c r="Q444" s="75"/>
      <c r="R444" s="75"/>
    </row>
    <row r="445" spans="16:18" x14ac:dyDescent="0.2">
      <c r="P445" s="75"/>
      <c r="Q445" s="75"/>
      <c r="R445" s="75"/>
    </row>
    <row r="446" spans="16:18" x14ac:dyDescent="0.2">
      <c r="P446" s="75"/>
      <c r="Q446" s="75"/>
      <c r="R446" s="75"/>
    </row>
    <row r="447" spans="16:18" x14ac:dyDescent="0.2">
      <c r="P447" s="75"/>
      <c r="Q447" s="75"/>
      <c r="R447" s="75"/>
    </row>
    <row r="448" spans="16:18" x14ac:dyDescent="0.2">
      <c r="P448" s="75"/>
      <c r="Q448" s="75"/>
      <c r="R448" s="75"/>
    </row>
    <row r="449" spans="16:18" x14ac:dyDescent="0.2">
      <c r="P449" s="75"/>
      <c r="Q449" s="75"/>
      <c r="R449" s="75"/>
    </row>
    <row r="450" spans="16:18" x14ac:dyDescent="0.2">
      <c r="P450" s="75"/>
      <c r="Q450" s="75"/>
      <c r="R450" s="75"/>
    </row>
    <row r="451" spans="16:18" x14ac:dyDescent="0.2">
      <c r="P451" s="75"/>
      <c r="Q451" s="75"/>
      <c r="R451" s="75"/>
    </row>
    <row r="452" spans="16:18" x14ac:dyDescent="0.2">
      <c r="P452" s="75"/>
      <c r="Q452" s="75"/>
      <c r="R452" s="75"/>
    </row>
    <row r="453" spans="16:18" x14ac:dyDescent="0.2">
      <c r="P453" s="75"/>
      <c r="Q453" s="75"/>
      <c r="R453" s="75"/>
    </row>
    <row r="454" spans="16:18" x14ac:dyDescent="0.2">
      <c r="P454" s="75"/>
      <c r="Q454" s="75"/>
      <c r="R454" s="75"/>
    </row>
    <row r="455" spans="16:18" x14ac:dyDescent="0.2">
      <c r="P455" s="75"/>
      <c r="Q455" s="75"/>
      <c r="R455" s="75"/>
    </row>
    <row r="456" spans="16:18" x14ac:dyDescent="0.2">
      <c r="P456" s="75"/>
      <c r="Q456" s="75"/>
      <c r="R456" s="75"/>
    </row>
    <row r="457" spans="16:18" x14ac:dyDescent="0.2">
      <c r="P457" s="75"/>
      <c r="Q457" s="75"/>
      <c r="R457" s="75"/>
    </row>
    <row r="458" spans="16:18" x14ac:dyDescent="0.2">
      <c r="P458" s="75"/>
      <c r="Q458" s="75"/>
      <c r="R458" s="75"/>
    </row>
    <row r="459" spans="16:18" x14ac:dyDescent="0.2">
      <c r="P459" s="75"/>
      <c r="Q459" s="75"/>
      <c r="R459" s="75"/>
    </row>
    <row r="460" spans="16:18" x14ac:dyDescent="0.2">
      <c r="P460" s="75"/>
      <c r="Q460" s="75"/>
      <c r="R460" s="75"/>
    </row>
    <row r="461" spans="16:18" x14ac:dyDescent="0.2">
      <c r="P461" s="75"/>
      <c r="Q461" s="75"/>
      <c r="R461" s="75"/>
    </row>
    <row r="462" spans="16:18" x14ac:dyDescent="0.2">
      <c r="P462" s="75"/>
      <c r="Q462" s="75"/>
      <c r="R462" s="75"/>
    </row>
    <row r="463" spans="16:18" x14ac:dyDescent="0.2">
      <c r="P463" s="75"/>
      <c r="Q463" s="75"/>
      <c r="R463" s="75"/>
    </row>
    <row r="464" spans="16:18" x14ac:dyDescent="0.2">
      <c r="P464" s="75"/>
      <c r="Q464" s="75"/>
      <c r="R464" s="75"/>
    </row>
    <row r="465" spans="16:18" x14ac:dyDescent="0.2">
      <c r="P465" s="75"/>
      <c r="Q465" s="75"/>
      <c r="R465" s="75"/>
    </row>
    <row r="466" spans="16:18" x14ac:dyDescent="0.2">
      <c r="P466" s="75"/>
      <c r="Q466" s="75"/>
      <c r="R466" s="75"/>
    </row>
    <row r="467" spans="16:18" x14ac:dyDescent="0.2">
      <c r="P467" s="75"/>
      <c r="Q467" s="75"/>
      <c r="R467" s="75"/>
    </row>
    <row r="468" spans="16:18" x14ac:dyDescent="0.2">
      <c r="P468" s="75"/>
      <c r="Q468" s="75"/>
      <c r="R468" s="75"/>
    </row>
    <row r="469" spans="16:18" x14ac:dyDescent="0.2">
      <c r="P469" s="75"/>
      <c r="Q469" s="75"/>
      <c r="R469" s="75"/>
    </row>
    <row r="470" spans="16:18" x14ac:dyDescent="0.2">
      <c r="P470" s="75"/>
      <c r="Q470" s="75"/>
      <c r="R470" s="75"/>
    </row>
    <row r="471" spans="16:18" x14ac:dyDescent="0.2">
      <c r="P471" s="75"/>
      <c r="Q471" s="75"/>
      <c r="R471" s="75"/>
    </row>
    <row r="472" spans="16:18" x14ac:dyDescent="0.2">
      <c r="P472" s="75"/>
      <c r="Q472" s="75"/>
      <c r="R472" s="75"/>
    </row>
    <row r="473" spans="16:18" x14ac:dyDescent="0.2">
      <c r="P473" s="75"/>
      <c r="Q473" s="75"/>
      <c r="R473" s="75"/>
    </row>
    <row r="474" spans="16:18" x14ac:dyDescent="0.2">
      <c r="P474" s="75"/>
      <c r="Q474" s="75"/>
      <c r="R474" s="75"/>
    </row>
    <row r="475" spans="16:18" x14ac:dyDescent="0.2">
      <c r="P475" s="75"/>
      <c r="Q475" s="75"/>
      <c r="R475" s="75"/>
    </row>
    <row r="476" spans="16:18" x14ac:dyDescent="0.2">
      <c r="P476" s="75"/>
      <c r="Q476" s="75"/>
      <c r="R476" s="75"/>
    </row>
    <row r="477" spans="16:18" x14ac:dyDescent="0.2">
      <c r="P477" s="75"/>
      <c r="Q477" s="75"/>
      <c r="R477" s="75"/>
    </row>
    <row r="478" spans="16:18" x14ac:dyDescent="0.2">
      <c r="P478" s="75"/>
      <c r="Q478" s="75"/>
      <c r="R478" s="75"/>
    </row>
    <row r="479" spans="16:18" x14ac:dyDescent="0.2">
      <c r="P479" s="75"/>
      <c r="Q479" s="75"/>
      <c r="R479" s="75"/>
    </row>
    <row r="480" spans="16:18" x14ac:dyDescent="0.2">
      <c r="P480" s="75"/>
      <c r="Q480" s="75"/>
      <c r="R480" s="75"/>
    </row>
    <row r="481" spans="16:18" x14ac:dyDescent="0.2">
      <c r="P481" s="75"/>
      <c r="Q481" s="75"/>
      <c r="R481" s="75"/>
    </row>
    <row r="482" spans="16:18" x14ac:dyDescent="0.2">
      <c r="P482" s="75"/>
      <c r="Q482" s="75"/>
      <c r="R482" s="75"/>
    </row>
    <row r="483" spans="16:18" x14ac:dyDescent="0.2">
      <c r="P483" s="75"/>
      <c r="Q483" s="75"/>
      <c r="R483" s="75"/>
    </row>
    <row r="484" spans="16:18" x14ac:dyDescent="0.2">
      <c r="P484" s="75"/>
      <c r="Q484" s="75"/>
      <c r="R484" s="75"/>
    </row>
    <row r="485" spans="16:18" x14ac:dyDescent="0.2">
      <c r="P485" s="75"/>
      <c r="Q485" s="75"/>
      <c r="R485" s="75"/>
    </row>
    <row r="486" spans="16:18" x14ac:dyDescent="0.2">
      <c r="P486" s="75"/>
      <c r="Q486" s="75"/>
      <c r="R486" s="75"/>
    </row>
    <row r="487" spans="16:18" x14ac:dyDescent="0.2">
      <c r="P487" s="75"/>
      <c r="Q487" s="75"/>
      <c r="R487" s="75"/>
    </row>
    <row r="488" spans="16:18" x14ac:dyDescent="0.2">
      <c r="P488" s="75"/>
      <c r="Q488" s="75"/>
      <c r="R488" s="75"/>
    </row>
    <row r="489" spans="16:18" x14ac:dyDescent="0.2">
      <c r="P489" s="75"/>
      <c r="Q489" s="75"/>
      <c r="R489" s="75"/>
    </row>
    <row r="490" spans="16:18" x14ac:dyDescent="0.2">
      <c r="P490" s="75"/>
      <c r="Q490" s="75"/>
      <c r="R490" s="75"/>
    </row>
    <row r="491" spans="16:18" x14ac:dyDescent="0.2">
      <c r="P491" s="75"/>
      <c r="Q491" s="75"/>
      <c r="R491" s="75"/>
    </row>
    <row r="492" spans="16:18" x14ac:dyDescent="0.2">
      <c r="P492" s="75"/>
      <c r="Q492" s="75"/>
      <c r="R492" s="75"/>
    </row>
    <row r="493" spans="16:18" x14ac:dyDescent="0.2">
      <c r="P493" s="75"/>
      <c r="Q493" s="75"/>
      <c r="R493" s="75"/>
    </row>
    <row r="494" spans="16:18" x14ac:dyDescent="0.2">
      <c r="P494" s="75"/>
      <c r="Q494" s="75"/>
      <c r="R494" s="75"/>
    </row>
    <row r="495" spans="16:18" x14ac:dyDescent="0.2">
      <c r="P495" s="75"/>
      <c r="Q495" s="75"/>
      <c r="R495" s="75"/>
    </row>
    <row r="496" spans="16:18" x14ac:dyDescent="0.2">
      <c r="P496" s="75"/>
      <c r="Q496" s="75"/>
      <c r="R496" s="75"/>
    </row>
    <row r="497" spans="16:18" x14ac:dyDescent="0.2">
      <c r="P497" s="75"/>
      <c r="Q497" s="75"/>
      <c r="R497" s="75"/>
    </row>
    <row r="498" spans="16:18" x14ac:dyDescent="0.2">
      <c r="P498" s="75"/>
      <c r="Q498" s="75"/>
      <c r="R498" s="75"/>
    </row>
    <row r="499" spans="16:18" x14ac:dyDescent="0.2">
      <c r="P499" s="75"/>
      <c r="Q499" s="75"/>
      <c r="R499" s="75"/>
    </row>
    <row r="500" spans="16:18" x14ac:dyDescent="0.2">
      <c r="P500" s="75"/>
      <c r="Q500" s="75"/>
      <c r="R500" s="75"/>
    </row>
    <row r="501" spans="16:18" x14ac:dyDescent="0.2">
      <c r="P501" s="75"/>
      <c r="Q501" s="75"/>
      <c r="R501" s="75"/>
    </row>
    <row r="502" spans="16:18" x14ac:dyDescent="0.2">
      <c r="P502" s="75"/>
      <c r="Q502" s="75"/>
      <c r="R502" s="75"/>
    </row>
    <row r="503" spans="16:18" x14ac:dyDescent="0.2">
      <c r="P503" s="75"/>
      <c r="Q503" s="75"/>
      <c r="R503" s="75"/>
    </row>
    <row r="504" spans="16:18" x14ac:dyDescent="0.2">
      <c r="P504" s="75"/>
      <c r="Q504" s="75"/>
      <c r="R504" s="75"/>
    </row>
    <row r="505" spans="16:18" x14ac:dyDescent="0.2">
      <c r="P505" s="75"/>
      <c r="Q505" s="75"/>
      <c r="R505" s="75"/>
    </row>
    <row r="506" spans="16:18" x14ac:dyDescent="0.2">
      <c r="P506" s="75"/>
      <c r="Q506" s="75"/>
      <c r="R506" s="75"/>
    </row>
    <row r="507" spans="16:18" x14ac:dyDescent="0.2">
      <c r="P507" s="75"/>
      <c r="Q507" s="75"/>
      <c r="R507" s="75"/>
    </row>
    <row r="508" spans="16:18" x14ac:dyDescent="0.2">
      <c r="P508" s="75"/>
      <c r="Q508" s="75"/>
      <c r="R508" s="75"/>
    </row>
    <row r="509" spans="16:18" x14ac:dyDescent="0.2">
      <c r="P509" s="75"/>
      <c r="Q509" s="75"/>
      <c r="R509" s="75"/>
    </row>
    <row r="510" spans="16:18" x14ac:dyDescent="0.2">
      <c r="P510" s="75"/>
      <c r="Q510" s="75"/>
      <c r="R510" s="75"/>
    </row>
    <row r="511" spans="16:18" x14ac:dyDescent="0.2">
      <c r="P511" s="75"/>
      <c r="Q511" s="75"/>
      <c r="R511" s="75"/>
    </row>
    <row r="512" spans="16:18" x14ac:dyDescent="0.2">
      <c r="P512" s="75"/>
      <c r="Q512" s="75"/>
      <c r="R512" s="75"/>
    </row>
    <row r="513" spans="16:18" x14ac:dyDescent="0.2">
      <c r="P513" s="75"/>
      <c r="Q513" s="75"/>
      <c r="R513" s="75"/>
    </row>
    <row r="514" spans="16:18" x14ac:dyDescent="0.2">
      <c r="P514" s="75"/>
      <c r="Q514" s="75"/>
      <c r="R514" s="75"/>
    </row>
    <row r="515" spans="16:18" x14ac:dyDescent="0.2">
      <c r="P515" s="75"/>
      <c r="Q515" s="75"/>
      <c r="R515" s="75"/>
    </row>
    <row r="516" spans="16:18" x14ac:dyDescent="0.2">
      <c r="P516" s="75"/>
      <c r="Q516" s="75"/>
      <c r="R516" s="75"/>
    </row>
    <row r="517" spans="16:18" x14ac:dyDescent="0.2">
      <c r="P517" s="75"/>
      <c r="Q517" s="75"/>
      <c r="R517" s="75"/>
    </row>
    <row r="518" spans="16:18" x14ac:dyDescent="0.2">
      <c r="P518" s="75"/>
      <c r="Q518" s="75"/>
      <c r="R518" s="75"/>
    </row>
    <row r="519" spans="16:18" x14ac:dyDescent="0.2">
      <c r="P519" s="75"/>
      <c r="Q519" s="75"/>
      <c r="R519" s="75"/>
    </row>
    <row r="520" spans="16:18" x14ac:dyDescent="0.2">
      <c r="P520" s="75"/>
      <c r="Q520" s="75"/>
      <c r="R520" s="75"/>
    </row>
    <row r="521" spans="16:18" x14ac:dyDescent="0.2">
      <c r="P521" s="75"/>
      <c r="Q521" s="75"/>
      <c r="R521" s="75"/>
    </row>
    <row r="522" spans="16:18" x14ac:dyDescent="0.2">
      <c r="P522" s="75"/>
      <c r="Q522" s="75"/>
      <c r="R522" s="75"/>
    </row>
    <row r="523" spans="16:18" x14ac:dyDescent="0.2">
      <c r="P523" s="75"/>
      <c r="Q523" s="75"/>
      <c r="R523" s="75"/>
    </row>
    <row r="524" spans="16:18" x14ac:dyDescent="0.2">
      <c r="P524" s="75"/>
      <c r="Q524" s="75"/>
      <c r="R524" s="75"/>
    </row>
    <row r="525" spans="16:18" x14ac:dyDescent="0.2">
      <c r="P525" s="75"/>
      <c r="Q525" s="75"/>
      <c r="R525" s="75"/>
    </row>
    <row r="526" spans="16:18" x14ac:dyDescent="0.2">
      <c r="P526" s="75"/>
      <c r="Q526" s="75"/>
      <c r="R526" s="75"/>
    </row>
    <row r="527" spans="16:18" x14ac:dyDescent="0.2">
      <c r="P527" s="75"/>
      <c r="Q527" s="75"/>
      <c r="R527" s="75"/>
    </row>
    <row r="528" spans="16:18" x14ac:dyDescent="0.2">
      <c r="P528" s="75"/>
      <c r="Q528" s="75"/>
      <c r="R528" s="75"/>
    </row>
    <row r="529" spans="16:18" x14ac:dyDescent="0.2">
      <c r="P529" s="75"/>
      <c r="Q529" s="75"/>
      <c r="R529" s="75"/>
    </row>
    <row r="530" spans="16:18" x14ac:dyDescent="0.2">
      <c r="P530" s="75"/>
      <c r="Q530" s="75"/>
      <c r="R530" s="75"/>
    </row>
    <row r="531" spans="16:18" x14ac:dyDescent="0.2">
      <c r="P531" s="75"/>
      <c r="Q531" s="75"/>
      <c r="R531" s="75"/>
    </row>
    <row r="532" spans="16:18" x14ac:dyDescent="0.2">
      <c r="P532" s="75"/>
      <c r="Q532" s="75"/>
      <c r="R532" s="75"/>
    </row>
    <row r="533" spans="16:18" x14ac:dyDescent="0.2">
      <c r="P533" s="75"/>
      <c r="Q533" s="75"/>
      <c r="R533" s="75"/>
    </row>
    <row r="534" spans="16:18" x14ac:dyDescent="0.2">
      <c r="P534" s="75"/>
      <c r="Q534" s="75"/>
      <c r="R534" s="75"/>
    </row>
    <row r="535" spans="16:18" x14ac:dyDescent="0.2">
      <c r="P535" s="75"/>
      <c r="Q535" s="75"/>
      <c r="R535" s="75"/>
    </row>
    <row r="536" spans="16:18" x14ac:dyDescent="0.2">
      <c r="P536" s="75"/>
      <c r="Q536" s="75"/>
      <c r="R536" s="75"/>
    </row>
    <row r="537" spans="16:18" x14ac:dyDescent="0.2">
      <c r="P537" s="75"/>
      <c r="Q537" s="75"/>
      <c r="R537" s="75"/>
    </row>
    <row r="538" spans="16:18" x14ac:dyDescent="0.2">
      <c r="P538" s="75"/>
      <c r="Q538" s="75"/>
      <c r="R538" s="75"/>
    </row>
    <row r="539" spans="16:18" x14ac:dyDescent="0.2">
      <c r="P539" s="75"/>
      <c r="Q539" s="75"/>
      <c r="R539" s="75"/>
    </row>
    <row r="540" spans="16:18" x14ac:dyDescent="0.2">
      <c r="P540" s="75"/>
      <c r="Q540" s="75"/>
      <c r="R540" s="75"/>
    </row>
    <row r="541" spans="16:18" x14ac:dyDescent="0.2">
      <c r="P541" s="75"/>
      <c r="Q541" s="75"/>
      <c r="R541" s="75"/>
    </row>
    <row r="542" spans="16:18" x14ac:dyDescent="0.2">
      <c r="P542" s="75"/>
      <c r="Q542" s="75"/>
      <c r="R542" s="75"/>
    </row>
    <row r="543" spans="16:18" x14ac:dyDescent="0.2">
      <c r="P543" s="75"/>
      <c r="Q543" s="75"/>
      <c r="R543" s="75"/>
    </row>
    <row r="544" spans="16:18" x14ac:dyDescent="0.2">
      <c r="P544" s="75"/>
      <c r="Q544" s="75"/>
      <c r="R544" s="75"/>
    </row>
    <row r="545" spans="16:18" x14ac:dyDescent="0.2">
      <c r="P545" s="75"/>
      <c r="Q545" s="75"/>
      <c r="R545" s="75"/>
    </row>
    <row r="546" spans="16:18" x14ac:dyDescent="0.2">
      <c r="P546" s="75"/>
      <c r="Q546" s="75"/>
      <c r="R546" s="75"/>
    </row>
    <row r="547" spans="16:18" x14ac:dyDescent="0.2">
      <c r="P547" s="75"/>
      <c r="Q547" s="75"/>
      <c r="R547" s="75"/>
    </row>
    <row r="548" spans="16:18" x14ac:dyDescent="0.2">
      <c r="P548" s="75"/>
      <c r="Q548" s="75"/>
      <c r="R548" s="75"/>
    </row>
    <row r="549" spans="16:18" x14ac:dyDescent="0.2">
      <c r="P549" s="75"/>
      <c r="Q549" s="75"/>
      <c r="R549" s="75"/>
    </row>
    <row r="550" spans="16:18" x14ac:dyDescent="0.2">
      <c r="P550" s="75"/>
      <c r="Q550" s="75"/>
      <c r="R550" s="75"/>
    </row>
    <row r="551" spans="16:18" x14ac:dyDescent="0.2">
      <c r="P551" s="75"/>
      <c r="Q551" s="75"/>
      <c r="R551" s="75"/>
    </row>
    <row r="552" spans="16:18" x14ac:dyDescent="0.2">
      <c r="P552" s="75"/>
      <c r="Q552" s="75"/>
      <c r="R552" s="75"/>
    </row>
    <row r="553" spans="16:18" x14ac:dyDescent="0.2">
      <c r="P553" s="75"/>
      <c r="Q553" s="75"/>
      <c r="R553" s="75"/>
    </row>
    <row r="554" spans="16:18" x14ac:dyDescent="0.2">
      <c r="P554" s="75"/>
      <c r="Q554" s="75"/>
      <c r="R554" s="75"/>
    </row>
    <row r="555" spans="16:18" x14ac:dyDescent="0.2">
      <c r="P555" s="75"/>
      <c r="Q555" s="75"/>
      <c r="R555" s="75"/>
    </row>
    <row r="556" spans="16:18" x14ac:dyDescent="0.2">
      <c r="P556" s="75"/>
      <c r="Q556" s="75"/>
      <c r="R556" s="75"/>
    </row>
    <row r="557" spans="16:18" x14ac:dyDescent="0.2">
      <c r="P557" s="75"/>
      <c r="Q557" s="75"/>
      <c r="R557" s="75"/>
    </row>
    <row r="558" spans="16:18" x14ac:dyDescent="0.2">
      <c r="P558" s="75"/>
      <c r="Q558" s="75"/>
      <c r="R558" s="75"/>
    </row>
    <row r="559" spans="16:18" x14ac:dyDescent="0.2">
      <c r="P559" s="75"/>
      <c r="Q559" s="75"/>
      <c r="R559" s="75"/>
    </row>
    <row r="560" spans="16:18" x14ac:dyDescent="0.2">
      <c r="P560" s="75"/>
      <c r="Q560" s="75"/>
      <c r="R560" s="75"/>
    </row>
    <row r="561" spans="16:18" x14ac:dyDescent="0.2">
      <c r="P561" s="75"/>
      <c r="Q561" s="75"/>
      <c r="R561" s="75"/>
    </row>
    <row r="562" spans="16:18" x14ac:dyDescent="0.2">
      <c r="P562" s="75"/>
      <c r="Q562" s="75"/>
      <c r="R562" s="75"/>
    </row>
    <row r="563" spans="16:18" x14ac:dyDescent="0.2">
      <c r="P563" s="75"/>
      <c r="Q563" s="75"/>
      <c r="R563" s="75"/>
    </row>
    <row r="564" spans="16:18" x14ac:dyDescent="0.2">
      <c r="P564" s="75"/>
      <c r="Q564" s="75"/>
      <c r="R564" s="75"/>
    </row>
    <row r="565" spans="16:18" x14ac:dyDescent="0.2">
      <c r="P565" s="75"/>
      <c r="Q565" s="75"/>
      <c r="R565" s="75"/>
    </row>
    <row r="566" spans="16:18" x14ac:dyDescent="0.2">
      <c r="P566" s="75"/>
      <c r="Q566" s="75"/>
      <c r="R566" s="75"/>
    </row>
    <row r="567" spans="16:18" x14ac:dyDescent="0.2">
      <c r="P567" s="75"/>
      <c r="Q567" s="75"/>
      <c r="R567" s="75"/>
    </row>
    <row r="568" spans="16:18" x14ac:dyDescent="0.2">
      <c r="P568" s="75"/>
      <c r="Q568" s="75"/>
      <c r="R568" s="75"/>
    </row>
    <row r="569" spans="16:18" x14ac:dyDescent="0.2">
      <c r="P569" s="75"/>
      <c r="Q569" s="75"/>
      <c r="R569" s="75"/>
    </row>
    <row r="570" spans="16:18" x14ac:dyDescent="0.2">
      <c r="P570" s="75"/>
      <c r="Q570" s="75"/>
      <c r="R570" s="75"/>
    </row>
    <row r="571" spans="16:18" x14ac:dyDescent="0.2">
      <c r="P571" s="75"/>
      <c r="Q571" s="75"/>
      <c r="R571" s="75"/>
    </row>
    <row r="572" spans="16:18" x14ac:dyDescent="0.2">
      <c r="P572" s="75"/>
      <c r="Q572" s="75"/>
      <c r="R572" s="75"/>
    </row>
    <row r="573" spans="16:18" x14ac:dyDescent="0.2">
      <c r="P573" s="75"/>
      <c r="Q573" s="75"/>
      <c r="R573" s="75"/>
    </row>
    <row r="574" spans="16:18" x14ac:dyDescent="0.2">
      <c r="P574" s="75"/>
      <c r="Q574" s="75"/>
      <c r="R574" s="75"/>
    </row>
    <row r="575" spans="16:18" x14ac:dyDescent="0.2">
      <c r="P575" s="75"/>
      <c r="Q575" s="75"/>
      <c r="R575" s="75"/>
    </row>
    <row r="576" spans="16:18" x14ac:dyDescent="0.2">
      <c r="P576" s="75"/>
      <c r="Q576" s="75"/>
      <c r="R576" s="75"/>
    </row>
    <row r="577" spans="16:18" x14ac:dyDescent="0.2">
      <c r="P577" s="75"/>
      <c r="Q577" s="75"/>
      <c r="R577" s="75"/>
    </row>
    <row r="578" spans="16:18" x14ac:dyDescent="0.2">
      <c r="P578" s="75"/>
      <c r="Q578" s="75"/>
      <c r="R578" s="75"/>
    </row>
    <row r="579" spans="16:18" x14ac:dyDescent="0.2">
      <c r="P579" s="75"/>
      <c r="Q579" s="75"/>
      <c r="R579" s="75"/>
    </row>
    <row r="580" spans="16:18" x14ac:dyDescent="0.2">
      <c r="P580" s="75"/>
      <c r="Q580" s="75"/>
      <c r="R580" s="75"/>
    </row>
    <row r="581" spans="16:18" x14ac:dyDescent="0.2">
      <c r="P581" s="75"/>
      <c r="Q581" s="75"/>
      <c r="R581" s="75"/>
    </row>
    <row r="582" spans="16:18" x14ac:dyDescent="0.2">
      <c r="P582" s="75"/>
      <c r="Q582" s="75"/>
      <c r="R582" s="75"/>
    </row>
    <row r="583" spans="16:18" x14ac:dyDescent="0.2">
      <c r="P583" s="75"/>
      <c r="Q583" s="75"/>
      <c r="R583" s="75"/>
    </row>
    <row r="584" spans="16:18" x14ac:dyDescent="0.2">
      <c r="P584" s="75"/>
      <c r="Q584" s="75"/>
      <c r="R584" s="75"/>
    </row>
    <row r="585" spans="16:18" x14ac:dyDescent="0.2">
      <c r="P585" s="75"/>
      <c r="Q585" s="75"/>
      <c r="R585" s="75"/>
    </row>
    <row r="586" spans="16:18" x14ac:dyDescent="0.2">
      <c r="P586" s="75"/>
      <c r="Q586" s="75"/>
      <c r="R586" s="75"/>
    </row>
    <row r="587" spans="16:18" x14ac:dyDescent="0.2">
      <c r="P587" s="75"/>
      <c r="Q587" s="75"/>
      <c r="R587" s="75"/>
    </row>
    <row r="588" spans="16:18" x14ac:dyDescent="0.2">
      <c r="P588" s="75"/>
      <c r="Q588" s="75"/>
      <c r="R588" s="75"/>
    </row>
    <row r="589" spans="16:18" x14ac:dyDescent="0.2">
      <c r="P589" s="75"/>
      <c r="Q589" s="75"/>
      <c r="R589" s="75"/>
    </row>
    <row r="590" spans="16:18" x14ac:dyDescent="0.2">
      <c r="P590" s="75"/>
      <c r="Q590" s="75"/>
      <c r="R590" s="75"/>
    </row>
    <row r="591" spans="16:18" x14ac:dyDescent="0.2">
      <c r="P591" s="75"/>
      <c r="Q591" s="75"/>
      <c r="R591" s="75"/>
    </row>
    <row r="592" spans="16:18" x14ac:dyDescent="0.2">
      <c r="P592" s="75"/>
      <c r="Q592" s="75"/>
      <c r="R592" s="75"/>
    </row>
    <row r="593" spans="16:18" x14ac:dyDescent="0.2">
      <c r="P593" s="75"/>
      <c r="Q593" s="75"/>
      <c r="R593" s="75"/>
    </row>
    <row r="594" spans="16:18" x14ac:dyDescent="0.2">
      <c r="P594" s="75"/>
      <c r="Q594" s="75"/>
      <c r="R594" s="75"/>
    </row>
    <row r="595" spans="16:18" x14ac:dyDescent="0.2">
      <c r="P595" s="75"/>
      <c r="Q595" s="75"/>
      <c r="R595" s="75"/>
    </row>
    <row r="596" spans="16:18" x14ac:dyDescent="0.2">
      <c r="P596" s="75"/>
      <c r="Q596" s="75"/>
      <c r="R596" s="75"/>
    </row>
    <row r="597" spans="16:18" x14ac:dyDescent="0.2">
      <c r="P597" s="75"/>
      <c r="Q597" s="75"/>
      <c r="R597" s="75"/>
    </row>
    <row r="598" spans="16:18" x14ac:dyDescent="0.2">
      <c r="P598" s="75"/>
      <c r="Q598" s="75"/>
      <c r="R598" s="75"/>
    </row>
    <row r="599" spans="16:18" x14ac:dyDescent="0.2">
      <c r="P599" s="75"/>
      <c r="Q599" s="75"/>
      <c r="R599" s="75"/>
    </row>
    <row r="600" spans="16:18" x14ac:dyDescent="0.2">
      <c r="P600" s="75"/>
      <c r="Q600" s="75"/>
      <c r="R600" s="75"/>
    </row>
    <row r="601" spans="16:18" x14ac:dyDescent="0.2">
      <c r="P601" s="75"/>
      <c r="Q601" s="75"/>
      <c r="R601" s="75"/>
    </row>
    <row r="602" spans="16:18" x14ac:dyDescent="0.2">
      <c r="P602" s="75"/>
      <c r="Q602" s="75"/>
      <c r="R602" s="75"/>
    </row>
    <row r="603" spans="16:18" x14ac:dyDescent="0.2">
      <c r="P603" s="75"/>
      <c r="Q603" s="75"/>
      <c r="R603" s="75"/>
    </row>
    <row r="604" spans="16:18" x14ac:dyDescent="0.2">
      <c r="P604" s="75"/>
      <c r="Q604" s="75"/>
      <c r="R604" s="75"/>
    </row>
    <row r="605" spans="16:18" x14ac:dyDescent="0.2">
      <c r="P605" s="75"/>
      <c r="Q605" s="75"/>
      <c r="R605" s="75"/>
    </row>
    <row r="606" spans="16:18" x14ac:dyDescent="0.2">
      <c r="P606" s="75"/>
      <c r="Q606" s="75"/>
      <c r="R606" s="75"/>
    </row>
    <row r="607" spans="16:18" x14ac:dyDescent="0.2">
      <c r="P607" s="75"/>
      <c r="Q607" s="75"/>
      <c r="R607" s="75"/>
    </row>
    <row r="608" spans="16:18" x14ac:dyDescent="0.2">
      <c r="P608" s="75"/>
      <c r="Q608" s="75"/>
      <c r="R608" s="75"/>
    </row>
    <row r="609" spans="16:18" x14ac:dyDescent="0.2">
      <c r="P609" s="75"/>
      <c r="Q609" s="75"/>
      <c r="R609" s="75"/>
    </row>
    <row r="610" spans="16:18" x14ac:dyDescent="0.2">
      <c r="P610" s="75"/>
      <c r="Q610" s="75"/>
      <c r="R610" s="75"/>
    </row>
    <row r="611" spans="16:18" x14ac:dyDescent="0.2">
      <c r="P611" s="75"/>
      <c r="Q611" s="75"/>
      <c r="R611" s="75"/>
    </row>
    <row r="612" spans="16:18" x14ac:dyDescent="0.2">
      <c r="P612" s="75"/>
      <c r="Q612" s="75"/>
      <c r="R612" s="75"/>
    </row>
    <row r="613" spans="16:18" x14ac:dyDescent="0.2">
      <c r="P613" s="75"/>
      <c r="Q613" s="75"/>
      <c r="R613" s="75"/>
    </row>
    <row r="614" spans="16:18" x14ac:dyDescent="0.2">
      <c r="P614" s="75"/>
      <c r="Q614" s="75"/>
      <c r="R614" s="75"/>
    </row>
    <row r="615" spans="16:18" x14ac:dyDescent="0.2">
      <c r="P615" s="75"/>
      <c r="Q615" s="75"/>
      <c r="R615" s="75"/>
    </row>
    <row r="616" spans="16:18" x14ac:dyDescent="0.2">
      <c r="P616" s="75"/>
      <c r="Q616" s="75"/>
      <c r="R616" s="75"/>
    </row>
    <row r="617" spans="16:18" x14ac:dyDescent="0.2">
      <c r="P617" s="75"/>
      <c r="Q617" s="75"/>
      <c r="R617" s="75"/>
    </row>
    <row r="618" spans="16:18" x14ac:dyDescent="0.2">
      <c r="P618" s="75"/>
      <c r="Q618" s="75"/>
      <c r="R618" s="75"/>
    </row>
    <row r="619" spans="16:18" x14ac:dyDescent="0.2">
      <c r="P619" s="75"/>
      <c r="Q619" s="75"/>
      <c r="R619" s="75"/>
    </row>
    <row r="620" spans="16:18" x14ac:dyDescent="0.2">
      <c r="P620" s="75"/>
      <c r="Q620" s="75"/>
      <c r="R620" s="75"/>
    </row>
    <row r="621" spans="16:18" x14ac:dyDescent="0.2">
      <c r="P621" s="75"/>
      <c r="Q621" s="75"/>
      <c r="R621" s="75"/>
    </row>
    <row r="622" spans="16:18" x14ac:dyDescent="0.2">
      <c r="P622" s="75"/>
      <c r="Q622" s="75"/>
      <c r="R622" s="75"/>
    </row>
    <row r="623" spans="16:18" x14ac:dyDescent="0.2">
      <c r="P623" s="75"/>
      <c r="Q623" s="75"/>
      <c r="R623" s="75"/>
    </row>
    <row r="624" spans="16:18" x14ac:dyDescent="0.2">
      <c r="P624" s="75"/>
      <c r="Q624" s="75"/>
      <c r="R624" s="75"/>
    </row>
    <row r="625" spans="16:18" x14ac:dyDescent="0.2">
      <c r="P625" s="75"/>
      <c r="Q625" s="75"/>
      <c r="R625" s="75"/>
    </row>
    <row r="626" spans="16:18" x14ac:dyDescent="0.2">
      <c r="P626" s="75"/>
      <c r="Q626" s="75"/>
      <c r="R626" s="75"/>
    </row>
    <row r="627" spans="16:18" x14ac:dyDescent="0.2">
      <c r="P627" s="75"/>
      <c r="Q627" s="75"/>
      <c r="R627" s="75"/>
    </row>
    <row r="628" spans="16:18" x14ac:dyDescent="0.2">
      <c r="P628" s="75"/>
      <c r="Q628" s="75"/>
      <c r="R628" s="75"/>
    </row>
    <row r="629" spans="16:18" x14ac:dyDescent="0.2">
      <c r="P629" s="75"/>
      <c r="Q629" s="75"/>
      <c r="R629" s="75"/>
    </row>
    <row r="630" spans="16:18" x14ac:dyDescent="0.2">
      <c r="P630" s="75"/>
      <c r="Q630" s="75"/>
      <c r="R630" s="75"/>
    </row>
    <row r="631" spans="16:18" x14ac:dyDescent="0.2">
      <c r="P631" s="75"/>
      <c r="Q631" s="75"/>
      <c r="R631" s="75"/>
    </row>
    <row r="632" spans="16:18" x14ac:dyDescent="0.2">
      <c r="P632" s="75"/>
      <c r="Q632" s="75"/>
      <c r="R632" s="75"/>
    </row>
    <row r="633" spans="16:18" x14ac:dyDescent="0.2">
      <c r="P633" s="75"/>
      <c r="Q633" s="75"/>
      <c r="R633" s="75"/>
    </row>
    <row r="634" spans="16:18" x14ac:dyDescent="0.2">
      <c r="P634" s="75"/>
      <c r="Q634" s="75"/>
      <c r="R634" s="75"/>
    </row>
    <row r="635" spans="16:18" x14ac:dyDescent="0.2">
      <c r="P635" s="75"/>
      <c r="Q635" s="75"/>
      <c r="R635" s="75"/>
    </row>
    <row r="636" spans="16:18" x14ac:dyDescent="0.2">
      <c r="P636" s="75"/>
      <c r="Q636" s="75"/>
      <c r="R636" s="75"/>
    </row>
    <row r="637" spans="16:18" x14ac:dyDescent="0.2">
      <c r="P637" s="75"/>
      <c r="Q637" s="75"/>
      <c r="R637" s="75"/>
    </row>
    <row r="638" spans="16:18" x14ac:dyDescent="0.2">
      <c r="P638" s="75"/>
      <c r="Q638" s="75"/>
      <c r="R638" s="75"/>
    </row>
    <row r="639" spans="16:18" x14ac:dyDescent="0.2">
      <c r="P639" s="75"/>
      <c r="Q639" s="75"/>
      <c r="R639" s="75"/>
    </row>
    <row r="640" spans="16:18" x14ac:dyDescent="0.2">
      <c r="P640" s="75"/>
      <c r="Q640" s="75"/>
      <c r="R640" s="75"/>
    </row>
    <row r="641" spans="16:18" x14ac:dyDescent="0.2">
      <c r="P641" s="75"/>
      <c r="Q641" s="75"/>
      <c r="R641" s="75"/>
    </row>
    <row r="642" spans="16:18" x14ac:dyDescent="0.2">
      <c r="P642" s="75"/>
      <c r="Q642" s="75"/>
      <c r="R642" s="75"/>
    </row>
    <row r="643" spans="16:18" x14ac:dyDescent="0.2">
      <c r="P643" s="75"/>
      <c r="Q643" s="75"/>
      <c r="R643" s="75"/>
    </row>
    <row r="644" spans="16:18" x14ac:dyDescent="0.2">
      <c r="P644" s="75"/>
      <c r="Q644" s="75"/>
      <c r="R644" s="75"/>
    </row>
    <row r="645" spans="16:18" x14ac:dyDescent="0.2">
      <c r="P645" s="75"/>
      <c r="Q645" s="75"/>
      <c r="R645" s="75"/>
    </row>
    <row r="646" spans="16:18" x14ac:dyDescent="0.2">
      <c r="P646" s="75"/>
      <c r="Q646" s="75"/>
      <c r="R646" s="75"/>
    </row>
    <row r="647" spans="16:18" x14ac:dyDescent="0.2">
      <c r="P647" s="75"/>
      <c r="Q647" s="75"/>
      <c r="R647" s="75"/>
    </row>
    <row r="648" spans="16:18" x14ac:dyDescent="0.2">
      <c r="P648" s="75"/>
      <c r="Q648" s="75"/>
      <c r="R648" s="75"/>
    </row>
    <row r="649" spans="16:18" x14ac:dyDescent="0.2">
      <c r="P649" s="75"/>
      <c r="Q649" s="75"/>
      <c r="R649" s="75"/>
    </row>
    <row r="650" spans="16:18" x14ac:dyDescent="0.2">
      <c r="P650" s="75"/>
      <c r="Q650" s="75"/>
      <c r="R650" s="75"/>
    </row>
    <row r="651" spans="16:18" x14ac:dyDescent="0.2">
      <c r="P651" s="75"/>
      <c r="Q651" s="75"/>
      <c r="R651" s="75"/>
    </row>
    <row r="652" spans="16:18" x14ac:dyDescent="0.2">
      <c r="P652" s="75"/>
      <c r="Q652" s="75"/>
      <c r="R652" s="75"/>
    </row>
    <row r="653" spans="16:18" x14ac:dyDescent="0.2">
      <c r="P653" s="75"/>
      <c r="Q653" s="75"/>
      <c r="R653" s="75"/>
    </row>
    <row r="654" spans="16:18" x14ac:dyDescent="0.2">
      <c r="P654" s="75"/>
      <c r="Q654" s="75"/>
      <c r="R654" s="75"/>
    </row>
    <row r="655" spans="16:18" x14ac:dyDescent="0.2">
      <c r="P655" s="75"/>
      <c r="Q655" s="75"/>
      <c r="R655" s="75"/>
    </row>
    <row r="656" spans="16:18" x14ac:dyDescent="0.2">
      <c r="P656" s="75"/>
      <c r="Q656" s="75"/>
      <c r="R656" s="75"/>
    </row>
    <row r="657" spans="16:18" x14ac:dyDescent="0.2">
      <c r="P657" s="75"/>
      <c r="Q657" s="75"/>
      <c r="R657" s="75"/>
    </row>
    <row r="658" spans="16:18" x14ac:dyDescent="0.2">
      <c r="P658" s="75"/>
      <c r="Q658" s="75"/>
      <c r="R658" s="75"/>
    </row>
    <row r="659" spans="16:18" x14ac:dyDescent="0.2">
      <c r="P659" s="75"/>
      <c r="Q659" s="75"/>
      <c r="R659" s="75"/>
    </row>
    <row r="660" spans="16:18" x14ac:dyDescent="0.2">
      <c r="P660" s="75"/>
      <c r="Q660" s="75"/>
      <c r="R660" s="75"/>
    </row>
    <row r="661" spans="16:18" x14ac:dyDescent="0.2">
      <c r="P661" s="75"/>
      <c r="Q661" s="75"/>
      <c r="R661" s="75"/>
    </row>
    <row r="662" spans="16:18" x14ac:dyDescent="0.2">
      <c r="P662" s="75"/>
      <c r="Q662" s="75"/>
      <c r="R662" s="75"/>
    </row>
    <row r="663" spans="16:18" x14ac:dyDescent="0.2">
      <c r="P663" s="75"/>
      <c r="Q663" s="75"/>
      <c r="R663" s="75"/>
    </row>
    <row r="664" spans="16:18" x14ac:dyDescent="0.2">
      <c r="P664" s="75"/>
      <c r="Q664" s="75"/>
      <c r="R664" s="75"/>
    </row>
    <row r="665" spans="16:18" x14ac:dyDescent="0.2">
      <c r="P665" s="75"/>
      <c r="Q665" s="75"/>
      <c r="R665" s="75"/>
    </row>
    <row r="666" spans="16:18" x14ac:dyDescent="0.2">
      <c r="P666" s="75"/>
      <c r="Q666" s="75"/>
      <c r="R666" s="75"/>
    </row>
    <row r="667" spans="16:18" x14ac:dyDescent="0.2">
      <c r="P667" s="75"/>
      <c r="Q667" s="75"/>
      <c r="R667" s="75"/>
    </row>
    <row r="668" spans="16:18" x14ac:dyDescent="0.2">
      <c r="P668" s="75"/>
      <c r="Q668" s="75"/>
      <c r="R668" s="75"/>
    </row>
    <row r="669" spans="16:18" x14ac:dyDescent="0.2">
      <c r="P669" s="75"/>
      <c r="Q669" s="75"/>
      <c r="R669" s="75"/>
    </row>
    <row r="670" spans="16:18" x14ac:dyDescent="0.2">
      <c r="P670" s="75"/>
      <c r="Q670" s="75"/>
      <c r="R670" s="75"/>
    </row>
    <row r="671" spans="16:18" x14ac:dyDescent="0.2">
      <c r="P671" s="75"/>
      <c r="Q671" s="75"/>
      <c r="R671" s="75"/>
    </row>
    <row r="672" spans="16:18" x14ac:dyDescent="0.2">
      <c r="P672" s="75"/>
      <c r="Q672" s="75"/>
      <c r="R672" s="75"/>
    </row>
    <row r="673" spans="16:18" x14ac:dyDescent="0.2">
      <c r="P673" s="75"/>
      <c r="Q673" s="75"/>
      <c r="R673" s="75"/>
    </row>
    <row r="674" spans="16:18" x14ac:dyDescent="0.2">
      <c r="P674" s="75"/>
      <c r="Q674" s="75"/>
      <c r="R674" s="75"/>
    </row>
    <row r="675" spans="16:18" x14ac:dyDescent="0.2">
      <c r="P675" s="75"/>
      <c r="Q675" s="75"/>
      <c r="R675" s="75"/>
    </row>
    <row r="676" spans="16:18" x14ac:dyDescent="0.2">
      <c r="P676" s="75"/>
      <c r="Q676" s="75"/>
      <c r="R676" s="75"/>
    </row>
    <row r="677" spans="16:18" x14ac:dyDescent="0.2">
      <c r="P677" s="75"/>
      <c r="Q677" s="75"/>
      <c r="R677" s="75"/>
    </row>
    <row r="678" spans="16:18" x14ac:dyDescent="0.2">
      <c r="P678" s="75"/>
      <c r="Q678" s="75"/>
      <c r="R678" s="75"/>
    </row>
    <row r="679" spans="16:18" x14ac:dyDescent="0.2">
      <c r="P679" s="75"/>
      <c r="Q679" s="75"/>
      <c r="R679" s="75"/>
    </row>
    <row r="680" spans="16:18" x14ac:dyDescent="0.2">
      <c r="P680" s="75"/>
      <c r="Q680" s="75"/>
      <c r="R680" s="75"/>
    </row>
    <row r="681" spans="16:18" x14ac:dyDescent="0.2">
      <c r="P681" s="75"/>
      <c r="Q681" s="75"/>
      <c r="R681" s="75"/>
    </row>
    <row r="682" spans="16:18" x14ac:dyDescent="0.2">
      <c r="P682" s="75"/>
      <c r="Q682" s="75"/>
      <c r="R682" s="75"/>
    </row>
    <row r="683" spans="16:18" x14ac:dyDescent="0.2">
      <c r="P683" s="75"/>
      <c r="Q683" s="75"/>
      <c r="R683" s="75"/>
    </row>
    <row r="684" spans="16:18" x14ac:dyDescent="0.2">
      <c r="P684" s="75"/>
      <c r="Q684" s="75"/>
      <c r="R684" s="75"/>
    </row>
    <row r="685" spans="16:18" x14ac:dyDescent="0.2">
      <c r="P685" s="75"/>
      <c r="Q685" s="75"/>
      <c r="R685" s="75"/>
    </row>
    <row r="686" spans="16:18" x14ac:dyDescent="0.2">
      <c r="P686" s="75"/>
      <c r="Q686" s="75"/>
      <c r="R686" s="75"/>
    </row>
    <row r="687" spans="16:18" x14ac:dyDescent="0.2">
      <c r="P687" s="75"/>
      <c r="Q687" s="75"/>
      <c r="R687" s="75"/>
    </row>
    <row r="688" spans="16:18" x14ac:dyDescent="0.2">
      <c r="P688" s="75"/>
      <c r="Q688" s="75"/>
      <c r="R688" s="75"/>
    </row>
    <row r="689" spans="16:18" x14ac:dyDescent="0.2">
      <c r="P689" s="75"/>
      <c r="Q689" s="75"/>
      <c r="R689" s="75"/>
    </row>
    <row r="690" spans="16:18" x14ac:dyDescent="0.2">
      <c r="P690" s="75"/>
      <c r="Q690" s="75"/>
      <c r="R690" s="75"/>
    </row>
    <row r="691" spans="16:18" x14ac:dyDescent="0.2">
      <c r="P691" s="75"/>
      <c r="Q691" s="75"/>
      <c r="R691" s="75"/>
    </row>
    <row r="692" spans="16:18" x14ac:dyDescent="0.2">
      <c r="P692" s="75"/>
      <c r="Q692" s="75"/>
      <c r="R692" s="75"/>
    </row>
    <row r="693" spans="16:18" x14ac:dyDescent="0.2">
      <c r="P693" s="75"/>
      <c r="Q693" s="75"/>
      <c r="R693" s="75"/>
    </row>
    <row r="694" spans="16:18" x14ac:dyDescent="0.2">
      <c r="P694" s="75"/>
      <c r="Q694" s="75"/>
      <c r="R694" s="75"/>
    </row>
    <row r="695" spans="16:18" x14ac:dyDescent="0.2">
      <c r="P695" s="75"/>
      <c r="Q695" s="75"/>
      <c r="R695" s="75"/>
    </row>
    <row r="696" spans="16:18" x14ac:dyDescent="0.2">
      <c r="P696" s="75"/>
      <c r="Q696" s="75"/>
      <c r="R696" s="75"/>
    </row>
    <row r="697" spans="16:18" x14ac:dyDescent="0.2">
      <c r="P697" s="75"/>
      <c r="Q697" s="75"/>
      <c r="R697" s="75"/>
    </row>
    <row r="698" spans="16:18" x14ac:dyDescent="0.2">
      <c r="P698" s="75"/>
      <c r="Q698" s="75"/>
      <c r="R698" s="75"/>
    </row>
    <row r="699" spans="16:18" x14ac:dyDescent="0.2">
      <c r="P699" s="75"/>
      <c r="Q699" s="75"/>
      <c r="R699" s="75"/>
    </row>
    <row r="700" spans="16:18" x14ac:dyDescent="0.2">
      <c r="P700" s="75"/>
      <c r="Q700" s="75"/>
      <c r="R700" s="75"/>
    </row>
    <row r="701" spans="16:18" x14ac:dyDescent="0.2">
      <c r="P701" s="75"/>
      <c r="Q701" s="75"/>
      <c r="R701" s="75"/>
    </row>
    <row r="702" spans="16:18" x14ac:dyDescent="0.2">
      <c r="P702" s="75"/>
      <c r="Q702" s="75"/>
      <c r="R702" s="75"/>
    </row>
    <row r="703" spans="16:18" x14ac:dyDescent="0.2">
      <c r="P703" s="75"/>
      <c r="Q703" s="75"/>
      <c r="R703" s="75"/>
    </row>
    <row r="704" spans="16:18" x14ac:dyDescent="0.2">
      <c r="P704" s="75"/>
      <c r="Q704" s="75"/>
      <c r="R704" s="75"/>
    </row>
    <row r="705" spans="16:18" x14ac:dyDescent="0.2">
      <c r="P705" s="75"/>
      <c r="Q705" s="75"/>
      <c r="R705" s="75"/>
    </row>
    <row r="706" spans="16:18" x14ac:dyDescent="0.2">
      <c r="P706" s="75"/>
      <c r="Q706" s="75"/>
      <c r="R706" s="75"/>
    </row>
    <row r="707" spans="16:18" x14ac:dyDescent="0.2">
      <c r="P707" s="75"/>
      <c r="Q707" s="75"/>
      <c r="R707" s="75"/>
    </row>
    <row r="708" spans="16:18" x14ac:dyDescent="0.2">
      <c r="P708" s="75"/>
      <c r="Q708" s="75"/>
      <c r="R708" s="75"/>
    </row>
    <row r="709" spans="16:18" x14ac:dyDescent="0.2">
      <c r="P709" s="75"/>
      <c r="Q709" s="75"/>
      <c r="R709" s="75"/>
    </row>
    <row r="710" spans="16:18" x14ac:dyDescent="0.2">
      <c r="P710" s="75"/>
      <c r="Q710" s="75"/>
      <c r="R710" s="75"/>
    </row>
    <row r="711" spans="16:18" x14ac:dyDescent="0.2">
      <c r="P711" s="75"/>
      <c r="Q711" s="75"/>
      <c r="R711" s="75"/>
    </row>
    <row r="712" spans="16:18" x14ac:dyDescent="0.2">
      <c r="P712" s="75"/>
      <c r="Q712" s="75"/>
      <c r="R712" s="75"/>
    </row>
    <row r="713" spans="16:18" x14ac:dyDescent="0.2">
      <c r="P713" s="75"/>
      <c r="Q713" s="75"/>
      <c r="R713" s="75"/>
    </row>
    <row r="714" spans="16:18" x14ac:dyDescent="0.2">
      <c r="P714" s="75"/>
      <c r="Q714" s="75"/>
      <c r="R714" s="75"/>
    </row>
    <row r="715" spans="16:18" x14ac:dyDescent="0.2">
      <c r="P715" s="75"/>
      <c r="Q715" s="75"/>
      <c r="R715" s="75"/>
    </row>
    <row r="716" spans="16:18" x14ac:dyDescent="0.2">
      <c r="P716" s="75"/>
      <c r="Q716" s="75"/>
      <c r="R716" s="75"/>
    </row>
    <row r="717" spans="16:18" x14ac:dyDescent="0.2">
      <c r="P717" s="75"/>
      <c r="Q717" s="75"/>
      <c r="R717" s="75"/>
    </row>
    <row r="718" spans="16:18" x14ac:dyDescent="0.2">
      <c r="P718" s="75"/>
      <c r="Q718" s="75"/>
      <c r="R718" s="75"/>
    </row>
    <row r="719" spans="16:18" x14ac:dyDescent="0.2">
      <c r="P719" s="75"/>
      <c r="Q719" s="75"/>
      <c r="R719" s="75"/>
    </row>
    <row r="720" spans="16:18" x14ac:dyDescent="0.2">
      <c r="P720" s="75"/>
      <c r="Q720" s="75"/>
      <c r="R720" s="75"/>
    </row>
    <row r="721" spans="16:18" x14ac:dyDescent="0.2">
      <c r="P721" s="75"/>
      <c r="Q721" s="75"/>
      <c r="R721" s="75"/>
    </row>
    <row r="722" spans="16:18" x14ac:dyDescent="0.2">
      <c r="P722" s="75"/>
      <c r="Q722" s="75"/>
      <c r="R722" s="75"/>
    </row>
    <row r="723" spans="16:18" x14ac:dyDescent="0.2">
      <c r="P723" s="75"/>
      <c r="Q723" s="75"/>
      <c r="R723" s="75"/>
    </row>
    <row r="724" spans="16:18" x14ac:dyDescent="0.2">
      <c r="P724" s="75"/>
      <c r="Q724" s="75"/>
      <c r="R724" s="75"/>
    </row>
    <row r="725" spans="16:18" x14ac:dyDescent="0.2">
      <c r="P725" s="75"/>
      <c r="Q725" s="75"/>
      <c r="R725" s="75"/>
    </row>
    <row r="726" spans="16:18" x14ac:dyDescent="0.2">
      <c r="P726" s="75"/>
      <c r="Q726" s="75"/>
      <c r="R726" s="75"/>
    </row>
    <row r="727" spans="16:18" x14ac:dyDescent="0.2">
      <c r="P727" s="75"/>
      <c r="Q727" s="75"/>
      <c r="R727" s="75"/>
    </row>
    <row r="728" spans="16:18" x14ac:dyDescent="0.2">
      <c r="P728" s="75"/>
      <c r="Q728" s="75"/>
      <c r="R728" s="75"/>
    </row>
    <row r="729" spans="16:18" x14ac:dyDescent="0.2">
      <c r="P729" s="75"/>
      <c r="Q729" s="75"/>
      <c r="R729" s="75"/>
    </row>
    <row r="730" spans="16:18" x14ac:dyDescent="0.2">
      <c r="P730" s="75"/>
      <c r="Q730" s="75"/>
      <c r="R730" s="75"/>
    </row>
    <row r="731" spans="16:18" x14ac:dyDescent="0.2">
      <c r="P731" s="75"/>
      <c r="Q731" s="75"/>
      <c r="R731" s="75"/>
    </row>
    <row r="732" spans="16:18" x14ac:dyDescent="0.2">
      <c r="P732" s="75"/>
      <c r="Q732" s="75"/>
      <c r="R732" s="75"/>
    </row>
    <row r="733" spans="16:18" x14ac:dyDescent="0.2">
      <c r="P733" s="75"/>
      <c r="Q733" s="75"/>
      <c r="R733" s="75"/>
    </row>
    <row r="734" spans="16:18" x14ac:dyDescent="0.2">
      <c r="P734" s="75"/>
      <c r="Q734" s="75"/>
      <c r="R734" s="75"/>
    </row>
    <row r="735" spans="16:18" x14ac:dyDescent="0.2">
      <c r="P735" s="75"/>
      <c r="Q735" s="75"/>
      <c r="R735" s="75"/>
    </row>
    <row r="736" spans="16:18" x14ac:dyDescent="0.2">
      <c r="P736" s="75"/>
      <c r="Q736" s="75"/>
      <c r="R736" s="75"/>
    </row>
    <row r="737" spans="16:18" x14ac:dyDescent="0.2">
      <c r="P737" s="75"/>
      <c r="Q737" s="75"/>
      <c r="R737" s="75"/>
    </row>
    <row r="738" spans="16:18" x14ac:dyDescent="0.2">
      <c r="P738" s="75"/>
      <c r="Q738" s="75"/>
      <c r="R738" s="75"/>
    </row>
    <row r="739" spans="16:18" x14ac:dyDescent="0.2">
      <c r="P739" s="75"/>
      <c r="Q739" s="75"/>
      <c r="R739" s="75"/>
    </row>
    <row r="740" spans="16:18" x14ac:dyDescent="0.2">
      <c r="P740" s="75"/>
      <c r="Q740" s="75"/>
      <c r="R740" s="75"/>
    </row>
    <row r="741" spans="16:18" x14ac:dyDescent="0.2">
      <c r="P741" s="75"/>
      <c r="Q741" s="75"/>
      <c r="R741" s="75"/>
    </row>
    <row r="742" spans="16:18" x14ac:dyDescent="0.2">
      <c r="P742" s="75"/>
      <c r="Q742" s="75"/>
      <c r="R742" s="75"/>
    </row>
    <row r="743" spans="16:18" x14ac:dyDescent="0.2">
      <c r="P743" s="75"/>
      <c r="Q743" s="75"/>
      <c r="R743" s="75"/>
    </row>
    <row r="744" spans="16:18" x14ac:dyDescent="0.2">
      <c r="P744" s="75"/>
      <c r="Q744" s="75"/>
      <c r="R744" s="75"/>
    </row>
    <row r="745" spans="16:18" x14ac:dyDescent="0.2">
      <c r="P745" s="75"/>
      <c r="Q745" s="75"/>
      <c r="R745" s="75"/>
    </row>
    <row r="746" spans="16:18" x14ac:dyDescent="0.2">
      <c r="P746" s="75"/>
      <c r="Q746" s="75"/>
      <c r="R746" s="75"/>
    </row>
    <row r="747" spans="16:18" x14ac:dyDescent="0.2">
      <c r="P747" s="75"/>
      <c r="Q747" s="75"/>
      <c r="R747" s="75"/>
    </row>
    <row r="748" spans="16:18" x14ac:dyDescent="0.2">
      <c r="P748" s="75"/>
      <c r="Q748" s="75"/>
      <c r="R748" s="75"/>
    </row>
    <row r="749" spans="16:18" x14ac:dyDescent="0.2">
      <c r="P749" s="75"/>
      <c r="Q749" s="75"/>
      <c r="R749" s="75"/>
    </row>
    <row r="750" spans="16:18" x14ac:dyDescent="0.2">
      <c r="P750" s="75"/>
      <c r="Q750" s="75"/>
      <c r="R750" s="75"/>
    </row>
    <row r="751" spans="16:18" x14ac:dyDescent="0.2">
      <c r="P751" s="75"/>
      <c r="Q751" s="75"/>
      <c r="R751" s="75"/>
    </row>
    <row r="752" spans="16:18" x14ac:dyDescent="0.2">
      <c r="P752" s="75"/>
      <c r="Q752" s="75"/>
      <c r="R752" s="75"/>
    </row>
    <row r="753" spans="16:18" x14ac:dyDescent="0.2">
      <c r="P753" s="75"/>
      <c r="Q753" s="75"/>
      <c r="R753" s="75"/>
    </row>
    <row r="754" spans="16:18" x14ac:dyDescent="0.2">
      <c r="P754" s="75"/>
      <c r="Q754" s="75"/>
      <c r="R754" s="75"/>
    </row>
    <row r="755" spans="16:18" x14ac:dyDescent="0.2">
      <c r="P755" s="75"/>
      <c r="Q755" s="75"/>
      <c r="R755" s="75"/>
    </row>
    <row r="756" spans="16:18" x14ac:dyDescent="0.2">
      <c r="P756" s="75"/>
      <c r="Q756" s="75"/>
      <c r="R756" s="75"/>
    </row>
    <row r="757" spans="16:18" x14ac:dyDescent="0.2">
      <c r="P757" s="75"/>
      <c r="Q757" s="75"/>
      <c r="R757" s="75"/>
    </row>
    <row r="758" spans="16:18" x14ac:dyDescent="0.2">
      <c r="P758" s="75"/>
      <c r="Q758" s="75"/>
      <c r="R758" s="75"/>
    </row>
    <row r="759" spans="16:18" x14ac:dyDescent="0.2">
      <c r="P759" s="75"/>
      <c r="Q759" s="75"/>
      <c r="R759" s="75"/>
    </row>
    <row r="760" spans="16:18" x14ac:dyDescent="0.2">
      <c r="P760" s="75"/>
      <c r="Q760" s="75"/>
      <c r="R760" s="75"/>
    </row>
    <row r="761" spans="16:18" x14ac:dyDescent="0.2">
      <c r="P761" s="75"/>
      <c r="Q761" s="75"/>
      <c r="R761" s="75"/>
    </row>
    <row r="762" spans="16:18" x14ac:dyDescent="0.2">
      <c r="P762" s="75"/>
      <c r="Q762" s="75"/>
      <c r="R762" s="75"/>
    </row>
    <row r="763" spans="16:18" x14ac:dyDescent="0.2">
      <c r="P763" s="75"/>
      <c r="Q763" s="75"/>
      <c r="R763" s="75"/>
    </row>
    <row r="764" spans="16:18" x14ac:dyDescent="0.2">
      <c r="P764" s="75"/>
      <c r="Q764" s="75"/>
      <c r="R764" s="75"/>
    </row>
    <row r="765" spans="16:18" x14ac:dyDescent="0.2">
      <c r="P765" s="75"/>
      <c r="Q765" s="75"/>
      <c r="R765" s="75"/>
    </row>
    <row r="766" spans="16:18" x14ac:dyDescent="0.2">
      <c r="P766" s="75"/>
      <c r="Q766" s="75"/>
      <c r="R766" s="75"/>
    </row>
    <row r="767" spans="16:18" x14ac:dyDescent="0.2">
      <c r="P767" s="75"/>
      <c r="Q767" s="75"/>
      <c r="R767" s="75"/>
    </row>
    <row r="768" spans="16:18" x14ac:dyDescent="0.2">
      <c r="P768" s="75"/>
      <c r="Q768" s="75"/>
      <c r="R768" s="75"/>
    </row>
    <row r="769" spans="16:18" x14ac:dyDescent="0.2">
      <c r="P769" s="75"/>
      <c r="Q769" s="75"/>
      <c r="R769" s="75"/>
    </row>
    <row r="770" spans="16:18" x14ac:dyDescent="0.2">
      <c r="P770" s="75"/>
      <c r="Q770" s="75"/>
      <c r="R770" s="75"/>
    </row>
    <row r="771" spans="16:18" x14ac:dyDescent="0.2">
      <c r="P771" s="75"/>
      <c r="Q771" s="75"/>
      <c r="R771" s="75"/>
    </row>
    <row r="772" spans="16:18" x14ac:dyDescent="0.2">
      <c r="P772" s="75"/>
      <c r="Q772" s="75"/>
      <c r="R772" s="75"/>
    </row>
    <row r="773" spans="16:18" x14ac:dyDescent="0.2">
      <c r="P773" s="75"/>
      <c r="Q773" s="75"/>
      <c r="R773" s="75"/>
    </row>
    <row r="774" spans="16:18" x14ac:dyDescent="0.2">
      <c r="P774" s="75"/>
      <c r="Q774" s="75"/>
      <c r="R774" s="75"/>
    </row>
    <row r="775" spans="16:18" x14ac:dyDescent="0.2">
      <c r="P775" s="75"/>
      <c r="Q775" s="75"/>
      <c r="R775" s="75"/>
    </row>
    <row r="776" spans="16:18" x14ac:dyDescent="0.2">
      <c r="P776" s="75"/>
      <c r="Q776" s="75"/>
      <c r="R776" s="75"/>
    </row>
    <row r="777" spans="16:18" x14ac:dyDescent="0.2">
      <c r="P777" s="75"/>
      <c r="Q777" s="75"/>
      <c r="R777" s="75"/>
    </row>
    <row r="778" spans="16:18" x14ac:dyDescent="0.2">
      <c r="P778" s="75"/>
      <c r="Q778" s="75"/>
      <c r="R778" s="75"/>
    </row>
    <row r="779" spans="16:18" x14ac:dyDescent="0.2">
      <c r="P779" s="75"/>
      <c r="Q779" s="75"/>
      <c r="R779" s="75"/>
    </row>
    <row r="780" spans="16:18" x14ac:dyDescent="0.2">
      <c r="P780" s="75"/>
      <c r="Q780" s="75"/>
      <c r="R780" s="75"/>
    </row>
    <row r="781" spans="16:18" x14ac:dyDescent="0.2">
      <c r="P781" s="75"/>
      <c r="Q781" s="75"/>
      <c r="R781" s="75"/>
    </row>
    <row r="782" spans="16:18" x14ac:dyDescent="0.2">
      <c r="P782" s="75"/>
      <c r="Q782" s="75"/>
      <c r="R782" s="75"/>
    </row>
    <row r="783" spans="16:18" x14ac:dyDescent="0.2">
      <c r="P783" s="75"/>
      <c r="Q783" s="75"/>
      <c r="R783" s="75"/>
    </row>
    <row r="784" spans="16:18" x14ac:dyDescent="0.2">
      <c r="P784" s="75"/>
      <c r="Q784" s="75"/>
      <c r="R784" s="75"/>
    </row>
    <row r="785" spans="16:18" x14ac:dyDescent="0.2">
      <c r="P785" s="75"/>
      <c r="Q785" s="75"/>
      <c r="R785" s="75"/>
    </row>
    <row r="786" spans="16:18" x14ac:dyDescent="0.2">
      <c r="P786" s="75"/>
      <c r="Q786" s="75"/>
      <c r="R786" s="75"/>
    </row>
    <row r="787" spans="16:18" x14ac:dyDescent="0.2">
      <c r="P787" s="75"/>
      <c r="Q787" s="75"/>
      <c r="R787" s="75"/>
    </row>
    <row r="788" spans="16:18" x14ac:dyDescent="0.2">
      <c r="P788" s="75"/>
      <c r="Q788" s="75"/>
      <c r="R788" s="75"/>
    </row>
    <row r="789" spans="16:18" x14ac:dyDescent="0.2">
      <c r="P789" s="75"/>
      <c r="Q789" s="75"/>
      <c r="R789" s="75"/>
    </row>
    <row r="790" spans="16:18" x14ac:dyDescent="0.2">
      <c r="P790" s="75"/>
      <c r="Q790" s="75"/>
      <c r="R790" s="75"/>
    </row>
    <row r="791" spans="16:18" x14ac:dyDescent="0.2">
      <c r="P791" s="75"/>
      <c r="Q791" s="75"/>
      <c r="R791" s="75"/>
    </row>
    <row r="792" spans="16:18" x14ac:dyDescent="0.2">
      <c r="P792" s="75"/>
      <c r="Q792" s="75"/>
      <c r="R792" s="75"/>
    </row>
    <row r="793" spans="16:18" x14ac:dyDescent="0.2">
      <c r="P793" s="75"/>
      <c r="Q793" s="75"/>
      <c r="R793" s="75"/>
    </row>
    <row r="794" spans="16:18" x14ac:dyDescent="0.2">
      <c r="P794" s="75"/>
      <c r="Q794" s="75"/>
      <c r="R794" s="75"/>
    </row>
    <row r="795" spans="16:18" x14ac:dyDescent="0.2">
      <c r="P795" s="75"/>
      <c r="Q795" s="75"/>
      <c r="R795" s="75"/>
    </row>
    <row r="796" spans="16:18" x14ac:dyDescent="0.2">
      <c r="P796" s="75"/>
      <c r="Q796" s="75"/>
      <c r="R796" s="75"/>
    </row>
    <row r="797" spans="16:18" x14ac:dyDescent="0.2">
      <c r="P797" s="75"/>
      <c r="Q797" s="75"/>
      <c r="R797" s="75"/>
    </row>
    <row r="798" spans="16:18" x14ac:dyDescent="0.2">
      <c r="P798" s="75"/>
      <c r="Q798" s="75"/>
      <c r="R798" s="75"/>
    </row>
    <row r="799" spans="16:18" x14ac:dyDescent="0.2">
      <c r="P799" s="75"/>
      <c r="Q799" s="75"/>
      <c r="R799" s="75"/>
    </row>
    <row r="800" spans="16:18" x14ac:dyDescent="0.2">
      <c r="P800" s="75"/>
      <c r="Q800" s="75"/>
      <c r="R800" s="75"/>
    </row>
    <row r="801" spans="16:18" x14ac:dyDescent="0.2">
      <c r="P801" s="75"/>
      <c r="Q801" s="75"/>
      <c r="R801" s="75"/>
    </row>
    <row r="802" spans="16:18" x14ac:dyDescent="0.2">
      <c r="P802" s="75"/>
      <c r="Q802" s="75"/>
      <c r="R802" s="75"/>
    </row>
    <row r="803" spans="16:18" x14ac:dyDescent="0.2">
      <c r="P803" s="75"/>
      <c r="Q803" s="75"/>
      <c r="R803" s="75"/>
    </row>
    <row r="804" spans="16:18" x14ac:dyDescent="0.2">
      <c r="P804" s="75"/>
      <c r="Q804" s="75"/>
      <c r="R804" s="75"/>
    </row>
    <row r="805" spans="16:18" x14ac:dyDescent="0.2">
      <c r="P805" s="75"/>
      <c r="Q805" s="75"/>
      <c r="R805" s="75"/>
    </row>
    <row r="806" spans="16:18" x14ac:dyDescent="0.2">
      <c r="P806" s="75"/>
      <c r="Q806" s="75"/>
      <c r="R806" s="75"/>
    </row>
    <row r="807" spans="16:18" x14ac:dyDescent="0.2">
      <c r="P807" s="75"/>
      <c r="Q807" s="75"/>
      <c r="R807" s="75"/>
    </row>
    <row r="808" spans="16:18" x14ac:dyDescent="0.2">
      <c r="P808" s="75"/>
      <c r="Q808" s="75"/>
      <c r="R808" s="75"/>
    </row>
    <row r="809" spans="16:18" x14ac:dyDescent="0.2">
      <c r="P809" s="75"/>
      <c r="Q809" s="75"/>
      <c r="R809" s="75"/>
    </row>
    <row r="810" spans="16:18" x14ac:dyDescent="0.2">
      <c r="P810" s="75"/>
      <c r="Q810" s="75"/>
      <c r="R810" s="75"/>
    </row>
    <row r="811" spans="16:18" x14ac:dyDescent="0.2">
      <c r="P811" s="75"/>
      <c r="Q811" s="75"/>
      <c r="R811" s="75"/>
    </row>
    <row r="812" spans="16:18" x14ac:dyDescent="0.2">
      <c r="P812" s="75"/>
      <c r="Q812" s="75"/>
      <c r="R812" s="75"/>
    </row>
    <row r="813" spans="16:18" x14ac:dyDescent="0.2">
      <c r="P813" s="75"/>
      <c r="Q813" s="75"/>
      <c r="R813" s="75"/>
    </row>
    <row r="814" spans="16:18" x14ac:dyDescent="0.2">
      <c r="P814" s="75"/>
      <c r="Q814" s="75"/>
      <c r="R814" s="75"/>
    </row>
    <row r="815" spans="16:18" x14ac:dyDescent="0.2">
      <c r="P815" s="75"/>
      <c r="Q815" s="75"/>
      <c r="R815" s="75"/>
    </row>
    <row r="816" spans="16:18" x14ac:dyDescent="0.2">
      <c r="P816" s="75"/>
      <c r="Q816" s="75"/>
      <c r="R816" s="75"/>
    </row>
    <row r="817" spans="16:18" x14ac:dyDescent="0.2">
      <c r="P817" s="75"/>
      <c r="Q817" s="75"/>
      <c r="R817" s="75"/>
    </row>
    <row r="818" spans="16:18" x14ac:dyDescent="0.2">
      <c r="P818" s="75"/>
      <c r="Q818" s="75"/>
      <c r="R818" s="75"/>
    </row>
    <row r="819" spans="16:18" x14ac:dyDescent="0.2">
      <c r="P819" s="75"/>
      <c r="Q819" s="75"/>
      <c r="R819" s="75"/>
    </row>
    <row r="820" spans="16:18" x14ac:dyDescent="0.2">
      <c r="P820" s="75"/>
      <c r="Q820" s="75"/>
      <c r="R820" s="75"/>
    </row>
    <row r="821" spans="16:18" x14ac:dyDescent="0.2">
      <c r="P821" s="75"/>
      <c r="Q821" s="75"/>
      <c r="R821" s="75"/>
    </row>
    <row r="822" spans="16:18" x14ac:dyDescent="0.2">
      <c r="P822" s="75"/>
      <c r="Q822" s="75"/>
      <c r="R822" s="75"/>
    </row>
    <row r="823" spans="16:18" x14ac:dyDescent="0.2">
      <c r="P823" s="75"/>
      <c r="Q823" s="75"/>
      <c r="R823" s="75"/>
    </row>
    <row r="824" spans="16:18" x14ac:dyDescent="0.2">
      <c r="P824" s="75"/>
      <c r="Q824" s="75"/>
      <c r="R824" s="75"/>
    </row>
    <row r="825" spans="16:18" x14ac:dyDescent="0.2">
      <c r="P825" s="75"/>
      <c r="Q825" s="75"/>
      <c r="R825" s="75"/>
    </row>
    <row r="826" spans="16:18" x14ac:dyDescent="0.2">
      <c r="P826" s="75"/>
      <c r="Q826" s="75"/>
      <c r="R826" s="75"/>
    </row>
    <row r="827" spans="16:18" x14ac:dyDescent="0.2">
      <c r="P827" s="75"/>
      <c r="Q827" s="75"/>
      <c r="R827" s="75"/>
    </row>
    <row r="828" spans="16:18" x14ac:dyDescent="0.2">
      <c r="P828" s="75"/>
      <c r="Q828" s="75"/>
      <c r="R828" s="75"/>
    </row>
    <row r="829" spans="16:18" x14ac:dyDescent="0.2">
      <c r="P829" s="75"/>
      <c r="Q829" s="75"/>
      <c r="R829" s="75"/>
    </row>
    <row r="830" spans="16:18" x14ac:dyDescent="0.2">
      <c r="P830" s="75"/>
      <c r="Q830" s="75"/>
      <c r="R830" s="75"/>
    </row>
    <row r="831" spans="16:18" x14ac:dyDescent="0.2">
      <c r="P831" s="75"/>
      <c r="Q831" s="75"/>
      <c r="R831" s="75"/>
    </row>
    <row r="832" spans="16:18" x14ac:dyDescent="0.2">
      <c r="P832" s="75"/>
      <c r="Q832" s="75"/>
      <c r="R832" s="75"/>
    </row>
    <row r="833" spans="16:18" x14ac:dyDescent="0.2">
      <c r="P833" s="75"/>
      <c r="Q833" s="75"/>
      <c r="R833" s="75"/>
    </row>
    <row r="834" spans="16:18" x14ac:dyDescent="0.2">
      <c r="P834" s="75"/>
      <c r="Q834" s="75"/>
      <c r="R834" s="75"/>
    </row>
    <row r="835" spans="16:18" x14ac:dyDescent="0.2">
      <c r="P835" s="75"/>
      <c r="Q835" s="75"/>
      <c r="R835" s="75"/>
    </row>
    <row r="836" spans="16:18" x14ac:dyDescent="0.2">
      <c r="P836" s="75"/>
      <c r="Q836" s="75"/>
      <c r="R836" s="75"/>
    </row>
    <row r="837" spans="16:18" x14ac:dyDescent="0.2">
      <c r="P837" s="75"/>
      <c r="Q837" s="75"/>
      <c r="R837" s="75"/>
    </row>
    <row r="838" spans="16:18" x14ac:dyDescent="0.2">
      <c r="P838" s="75"/>
      <c r="Q838" s="75"/>
      <c r="R838" s="75"/>
    </row>
    <row r="839" spans="16:18" x14ac:dyDescent="0.2">
      <c r="P839" s="75"/>
      <c r="Q839" s="75"/>
      <c r="R839" s="75"/>
    </row>
    <row r="840" spans="16:18" x14ac:dyDescent="0.2">
      <c r="P840" s="75"/>
      <c r="Q840" s="75"/>
      <c r="R840" s="75"/>
    </row>
    <row r="841" spans="16:18" x14ac:dyDescent="0.2">
      <c r="P841" s="75"/>
      <c r="Q841" s="75"/>
      <c r="R841" s="75"/>
    </row>
    <row r="842" spans="16:18" x14ac:dyDescent="0.2">
      <c r="P842" s="75"/>
      <c r="Q842" s="75"/>
      <c r="R842" s="75"/>
    </row>
    <row r="843" spans="16:18" x14ac:dyDescent="0.2">
      <c r="P843" s="75"/>
      <c r="Q843" s="75"/>
      <c r="R843" s="75"/>
    </row>
    <row r="844" spans="16:18" x14ac:dyDescent="0.2">
      <c r="P844" s="75"/>
      <c r="Q844" s="75"/>
      <c r="R844" s="75"/>
    </row>
    <row r="845" spans="16:18" x14ac:dyDescent="0.2">
      <c r="P845" s="75"/>
      <c r="Q845" s="75"/>
      <c r="R845" s="75"/>
    </row>
    <row r="846" spans="16:18" x14ac:dyDescent="0.2">
      <c r="P846" s="75"/>
      <c r="Q846" s="75"/>
      <c r="R846" s="75"/>
    </row>
    <row r="847" spans="16:18" x14ac:dyDescent="0.2">
      <c r="P847" s="75"/>
      <c r="Q847" s="75"/>
      <c r="R847" s="75"/>
    </row>
    <row r="848" spans="16:18" x14ac:dyDescent="0.2">
      <c r="P848" s="75"/>
      <c r="Q848" s="75"/>
      <c r="R848" s="75"/>
    </row>
    <row r="849" spans="16:18" x14ac:dyDescent="0.2">
      <c r="P849" s="75"/>
      <c r="Q849" s="75"/>
      <c r="R849" s="75"/>
    </row>
    <row r="850" spans="16:18" x14ac:dyDescent="0.2">
      <c r="P850" s="75"/>
      <c r="Q850" s="75"/>
      <c r="R850" s="75"/>
    </row>
    <row r="851" spans="16:18" x14ac:dyDescent="0.2">
      <c r="P851" s="75"/>
      <c r="Q851" s="75"/>
      <c r="R851" s="75"/>
    </row>
    <row r="852" spans="16:18" x14ac:dyDescent="0.2">
      <c r="P852" s="75"/>
      <c r="Q852" s="75"/>
      <c r="R852" s="75"/>
    </row>
    <row r="853" spans="16:18" x14ac:dyDescent="0.2">
      <c r="P853" s="75"/>
      <c r="Q853" s="75"/>
      <c r="R853" s="75"/>
    </row>
    <row r="854" spans="16:18" x14ac:dyDescent="0.2">
      <c r="P854" s="75"/>
      <c r="Q854" s="75"/>
      <c r="R854" s="75"/>
    </row>
    <row r="855" spans="16:18" x14ac:dyDescent="0.2">
      <c r="P855" s="75"/>
      <c r="Q855" s="75"/>
      <c r="R855" s="75"/>
    </row>
    <row r="856" spans="16:18" x14ac:dyDescent="0.2">
      <c r="P856" s="75"/>
      <c r="Q856" s="75"/>
      <c r="R856" s="75"/>
    </row>
    <row r="857" spans="16:18" x14ac:dyDescent="0.2">
      <c r="P857" s="75"/>
      <c r="Q857" s="75"/>
      <c r="R857" s="75"/>
    </row>
    <row r="858" spans="16:18" x14ac:dyDescent="0.2">
      <c r="P858" s="75"/>
      <c r="Q858" s="75"/>
      <c r="R858" s="75"/>
    </row>
    <row r="859" spans="16:18" x14ac:dyDescent="0.2">
      <c r="P859" s="75"/>
      <c r="Q859" s="75"/>
      <c r="R859" s="75"/>
    </row>
    <row r="860" spans="16:18" x14ac:dyDescent="0.2">
      <c r="P860" s="75"/>
      <c r="Q860" s="75"/>
      <c r="R860" s="75"/>
    </row>
    <row r="861" spans="16:18" x14ac:dyDescent="0.2">
      <c r="P861" s="75"/>
      <c r="Q861" s="75"/>
      <c r="R861" s="75"/>
    </row>
    <row r="862" spans="16:18" x14ac:dyDescent="0.2">
      <c r="P862" s="75"/>
      <c r="Q862" s="75"/>
      <c r="R862" s="75"/>
    </row>
    <row r="863" spans="16:18" x14ac:dyDescent="0.2">
      <c r="P863" s="75"/>
      <c r="Q863" s="75"/>
      <c r="R863" s="75"/>
    </row>
    <row r="864" spans="16:18" x14ac:dyDescent="0.2">
      <c r="P864" s="75"/>
      <c r="Q864" s="75"/>
      <c r="R864" s="75"/>
    </row>
    <row r="865" spans="16:18" x14ac:dyDescent="0.2">
      <c r="P865" s="75"/>
      <c r="Q865" s="75"/>
      <c r="R865" s="75"/>
    </row>
    <row r="866" spans="16:18" x14ac:dyDescent="0.2">
      <c r="P866" s="75"/>
      <c r="Q866" s="75"/>
      <c r="R866" s="75"/>
    </row>
    <row r="867" spans="16:18" x14ac:dyDescent="0.2">
      <c r="P867" s="75"/>
      <c r="Q867" s="75"/>
      <c r="R867" s="75"/>
    </row>
    <row r="868" spans="16:18" x14ac:dyDescent="0.2">
      <c r="P868" s="75"/>
      <c r="Q868" s="75"/>
      <c r="R868" s="75"/>
    </row>
    <row r="869" spans="16:18" x14ac:dyDescent="0.2">
      <c r="P869" s="75"/>
      <c r="Q869" s="75"/>
      <c r="R869" s="75"/>
    </row>
    <row r="870" spans="16:18" x14ac:dyDescent="0.2">
      <c r="P870" s="75"/>
      <c r="Q870" s="75"/>
      <c r="R870" s="75"/>
    </row>
    <row r="871" spans="16:18" x14ac:dyDescent="0.2">
      <c r="P871" s="75"/>
      <c r="Q871" s="75"/>
      <c r="R871" s="75"/>
    </row>
    <row r="872" spans="16:18" x14ac:dyDescent="0.2">
      <c r="P872" s="75"/>
      <c r="Q872" s="75"/>
      <c r="R872" s="75"/>
    </row>
    <row r="873" spans="16:18" x14ac:dyDescent="0.2">
      <c r="P873" s="75"/>
      <c r="Q873" s="75"/>
      <c r="R873" s="75"/>
    </row>
    <row r="874" spans="16:18" x14ac:dyDescent="0.2">
      <c r="P874" s="75"/>
      <c r="Q874" s="75"/>
      <c r="R874" s="75"/>
    </row>
    <row r="875" spans="16:18" x14ac:dyDescent="0.2">
      <c r="P875" s="75"/>
      <c r="Q875" s="75"/>
      <c r="R875" s="75"/>
    </row>
    <row r="876" spans="16:18" x14ac:dyDescent="0.2">
      <c r="P876" s="75"/>
      <c r="Q876" s="75"/>
      <c r="R876" s="75"/>
    </row>
    <row r="877" spans="16:18" x14ac:dyDescent="0.2">
      <c r="P877" s="75"/>
      <c r="Q877" s="75"/>
      <c r="R877" s="75"/>
    </row>
    <row r="878" spans="16:18" x14ac:dyDescent="0.2">
      <c r="P878" s="75"/>
      <c r="Q878" s="75"/>
      <c r="R878" s="75"/>
    </row>
    <row r="879" spans="16:18" x14ac:dyDescent="0.2">
      <c r="P879" s="75"/>
      <c r="Q879" s="75"/>
      <c r="R879" s="75"/>
    </row>
    <row r="880" spans="16:18" x14ac:dyDescent="0.2">
      <c r="P880" s="75"/>
      <c r="Q880" s="75"/>
      <c r="R880" s="75"/>
    </row>
    <row r="881" spans="16:18" x14ac:dyDescent="0.2">
      <c r="P881" s="75"/>
      <c r="Q881" s="75"/>
      <c r="R881" s="75"/>
    </row>
    <row r="882" spans="16:18" x14ac:dyDescent="0.2">
      <c r="P882" s="75"/>
      <c r="Q882" s="75"/>
      <c r="R882" s="75"/>
    </row>
    <row r="883" spans="16:18" x14ac:dyDescent="0.2">
      <c r="P883" s="75"/>
      <c r="Q883" s="75"/>
      <c r="R883" s="75"/>
    </row>
    <row r="884" spans="16:18" x14ac:dyDescent="0.2">
      <c r="P884" s="75"/>
      <c r="Q884" s="75"/>
      <c r="R884" s="75"/>
    </row>
    <row r="885" spans="16:18" x14ac:dyDescent="0.2">
      <c r="P885" s="75"/>
      <c r="Q885" s="75"/>
      <c r="R885" s="75"/>
    </row>
    <row r="886" spans="16:18" x14ac:dyDescent="0.2">
      <c r="P886" s="75"/>
      <c r="Q886" s="75"/>
      <c r="R886" s="75"/>
    </row>
    <row r="887" spans="16:18" x14ac:dyDescent="0.2">
      <c r="P887" s="75"/>
      <c r="Q887" s="75"/>
      <c r="R887" s="75"/>
    </row>
    <row r="888" spans="16:18" x14ac:dyDescent="0.2">
      <c r="P888" s="75"/>
      <c r="Q888" s="75"/>
      <c r="R888" s="75"/>
    </row>
    <row r="889" spans="16:18" x14ac:dyDescent="0.2">
      <c r="P889" s="75"/>
      <c r="Q889" s="75"/>
      <c r="R889" s="75"/>
    </row>
    <row r="890" spans="16:18" x14ac:dyDescent="0.2">
      <c r="P890" s="75"/>
      <c r="Q890" s="75"/>
      <c r="R890" s="75"/>
    </row>
    <row r="891" spans="16:18" x14ac:dyDescent="0.2">
      <c r="P891" s="75"/>
      <c r="Q891" s="75"/>
      <c r="R891" s="75"/>
    </row>
    <row r="892" spans="16:18" x14ac:dyDescent="0.2">
      <c r="P892" s="75"/>
      <c r="Q892" s="75"/>
      <c r="R892" s="75"/>
    </row>
    <row r="893" spans="16:18" x14ac:dyDescent="0.2">
      <c r="P893" s="75"/>
      <c r="Q893" s="75"/>
      <c r="R893" s="75"/>
    </row>
    <row r="894" spans="16:18" x14ac:dyDescent="0.2">
      <c r="P894" s="75"/>
      <c r="Q894" s="75"/>
      <c r="R894" s="75"/>
    </row>
    <row r="895" spans="16:18" x14ac:dyDescent="0.2">
      <c r="P895" s="75"/>
      <c r="Q895" s="75"/>
      <c r="R895" s="75"/>
    </row>
    <row r="896" spans="16:18" x14ac:dyDescent="0.2">
      <c r="P896" s="75"/>
      <c r="Q896" s="75"/>
      <c r="R896" s="75"/>
    </row>
    <row r="897" spans="16:18" x14ac:dyDescent="0.2">
      <c r="P897" s="75"/>
      <c r="Q897" s="75"/>
      <c r="R897" s="75"/>
    </row>
    <row r="898" spans="16:18" x14ac:dyDescent="0.2">
      <c r="P898" s="75"/>
      <c r="Q898" s="75"/>
      <c r="R898" s="75"/>
    </row>
    <row r="899" spans="16:18" x14ac:dyDescent="0.2">
      <c r="P899" s="75"/>
      <c r="Q899" s="75"/>
      <c r="R899" s="75"/>
    </row>
    <row r="900" spans="16:18" x14ac:dyDescent="0.2">
      <c r="P900" s="75"/>
      <c r="Q900" s="75"/>
      <c r="R900" s="75"/>
    </row>
    <row r="901" spans="16:18" x14ac:dyDescent="0.2">
      <c r="P901" s="75"/>
      <c r="Q901" s="75"/>
      <c r="R901" s="75"/>
    </row>
    <row r="902" spans="16:18" x14ac:dyDescent="0.2">
      <c r="P902" s="75"/>
      <c r="Q902" s="75"/>
      <c r="R902" s="75"/>
    </row>
    <row r="903" spans="16:18" x14ac:dyDescent="0.2">
      <c r="P903" s="75"/>
      <c r="Q903" s="75"/>
      <c r="R903" s="75"/>
    </row>
    <row r="904" spans="16:18" x14ac:dyDescent="0.2">
      <c r="P904" s="75"/>
      <c r="Q904" s="75"/>
      <c r="R904" s="75"/>
    </row>
    <row r="905" spans="16:18" x14ac:dyDescent="0.2">
      <c r="P905" s="75"/>
      <c r="Q905" s="75"/>
      <c r="R905" s="75"/>
    </row>
    <row r="906" spans="16:18" x14ac:dyDescent="0.2">
      <c r="P906" s="75"/>
      <c r="Q906" s="75"/>
      <c r="R906" s="75"/>
    </row>
    <row r="907" spans="16:18" x14ac:dyDescent="0.2">
      <c r="P907" s="75"/>
      <c r="Q907" s="75"/>
      <c r="R907" s="75"/>
    </row>
    <row r="908" spans="16:18" x14ac:dyDescent="0.2">
      <c r="P908" s="75"/>
      <c r="Q908" s="75"/>
      <c r="R908" s="75"/>
    </row>
    <row r="909" spans="16:18" x14ac:dyDescent="0.2">
      <c r="P909" s="75"/>
      <c r="Q909" s="75"/>
      <c r="R909" s="75"/>
    </row>
    <row r="910" spans="16:18" x14ac:dyDescent="0.2">
      <c r="P910" s="75"/>
      <c r="Q910" s="75"/>
      <c r="R910" s="75"/>
    </row>
    <row r="911" spans="16:18" x14ac:dyDescent="0.2">
      <c r="P911" s="75"/>
      <c r="Q911" s="75"/>
      <c r="R911" s="75"/>
    </row>
    <row r="912" spans="16:18" x14ac:dyDescent="0.2">
      <c r="P912" s="75"/>
      <c r="Q912" s="75"/>
      <c r="R912" s="75"/>
    </row>
    <row r="913" spans="16:18" x14ac:dyDescent="0.2">
      <c r="P913" s="75"/>
      <c r="Q913" s="75"/>
      <c r="R913" s="75"/>
    </row>
    <row r="914" spans="16:18" x14ac:dyDescent="0.2">
      <c r="P914" s="75"/>
      <c r="Q914" s="75"/>
      <c r="R914" s="75"/>
    </row>
    <row r="915" spans="16:18" x14ac:dyDescent="0.2">
      <c r="P915" s="75"/>
      <c r="Q915" s="75"/>
      <c r="R915" s="75"/>
    </row>
    <row r="916" spans="16:18" x14ac:dyDescent="0.2">
      <c r="P916" s="75"/>
      <c r="Q916" s="75"/>
      <c r="R916" s="75"/>
    </row>
    <row r="917" spans="16:18" x14ac:dyDescent="0.2">
      <c r="P917" s="75"/>
      <c r="Q917" s="75"/>
      <c r="R917" s="75"/>
    </row>
    <row r="918" spans="16:18" x14ac:dyDescent="0.2">
      <c r="P918" s="75"/>
      <c r="Q918" s="75"/>
      <c r="R918" s="75"/>
    </row>
    <row r="919" spans="16:18" x14ac:dyDescent="0.2">
      <c r="P919" s="75"/>
      <c r="Q919" s="75"/>
      <c r="R919" s="75"/>
    </row>
    <row r="920" spans="16:18" x14ac:dyDescent="0.2">
      <c r="P920" s="75"/>
      <c r="Q920" s="75"/>
      <c r="R920" s="75"/>
    </row>
    <row r="921" spans="16:18" x14ac:dyDescent="0.2">
      <c r="P921" s="75"/>
      <c r="Q921" s="75"/>
      <c r="R921" s="75"/>
    </row>
    <row r="922" spans="16:18" x14ac:dyDescent="0.2">
      <c r="P922" s="75"/>
      <c r="Q922" s="75"/>
      <c r="R922" s="75"/>
    </row>
    <row r="923" spans="16:18" x14ac:dyDescent="0.2">
      <c r="P923" s="75"/>
      <c r="Q923" s="75"/>
      <c r="R923" s="75"/>
    </row>
    <row r="924" spans="16:18" x14ac:dyDescent="0.2">
      <c r="P924" s="75"/>
      <c r="Q924" s="75"/>
      <c r="R924" s="75"/>
    </row>
    <row r="925" spans="16:18" x14ac:dyDescent="0.2">
      <c r="P925" s="75"/>
      <c r="Q925" s="75"/>
      <c r="R925" s="75"/>
    </row>
    <row r="926" spans="16:18" x14ac:dyDescent="0.2">
      <c r="P926" s="75"/>
      <c r="Q926" s="75"/>
      <c r="R926" s="75"/>
    </row>
    <row r="927" spans="16:18" x14ac:dyDescent="0.2">
      <c r="P927" s="75"/>
      <c r="Q927" s="75"/>
      <c r="R927" s="75"/>
    </row>
    <row r="928" spans="16:18" x14ac:dyDescent="0.2">
      <c r="P928" s="75"/>
      <c r="Q928" s="75"/>
      <c r="R928" s="75"/>
    </row>
    <row r="929" spans="16:18" x14ac:dyDescent="0.2">
      <c r="P929" s="75"/>
      <c r="Q929" s="75"/>
      <c r="R929" s="75"/>
    </row>
    <row r="930" spans="16:18" x14ac:dyDescent="0.2">
      <c r="P930" s="75"/>
      <c r="Q930" s="75"/>
      <c r="R930" s="75"/>
    </row>
    <row r="931" spans="16:18" x14ac:dyDescent="0.2">
      <c r="P931" s="75"/>
      <c r="Q931" s="75"/>
      <c r="R931" s="75"/>
    </row>
    <row r="932" spans="16:18" x14ac:dyDescent="0.2">
      <c r="P932" s="75"/>
      <c r="Q932" s="75"/>
      <c r="R932" s="75"/>
    </row>
    <row r="933" spans="16:18" x14ac:dyDescent="0.2">
      <c r="P933" s="75"/>
      <c r="Q933" s="75"/>
      <c r="R933" s="75"/>
    </row>
    <row r="934" spans="16:18" x14ac:dyDescent="0.2">
      <c r="P934" s="75"/>
      <c r="Q934" s="75"/>
      <c r="R934" s="75"/>
    </row>
    <row r="935" spans="16:18" x14ac:dyDescent="0.2">
      <c r="P935" s="75"/>
      <c r="Q935" s="75"/>
      <c r="R935" s="75"/>
    </row>
    <row r="936" spans="16:18" x14ac:dyDescent="0.2">
      <c r="P936" s="75"/>
      <c r="Q936" s="75"/>
      <c r="R936" s="75"/>
    </row>
    <row r="937" spans="16:18" x14ac:dyDescent="0.2">
      <c r="P937" s="75"/>
      <c r="Q937" s="75"/>
      <c r="R937" s="75"/>
    </row>
    <row r="938" spans="16:18" x14ac:dyDescent="0.2">
      <c r="P938" s="75"/>
      <c r="Q938" s="75"/>
      <c r="R938" s="75"/>
    </row>
    <row r="939" spans="16:18" x14ac:dyDescent="0.2">
      <c r="P939" s="75"/>
      <c r="Q939" s="75"/>
      <c r="R939" s="75"/>
    </row>
    <row r="940" spans="16:18" x14ac:dyDescent="0.2">
      <c r="P940" s="75"/>
      <c r="Q940" s="75"/>
      <c r="R940" s="75"/>
    </row>
    <row r="941" spans="16:18" x14ac:dyDescent="0.2">
      <c r="P941" s="75"/>
      <c r="Q941" s="75"/>
      <c r="R941" s="75"/>
    </row>
    <row r="942" spans="16:18" x14ac:dyDescent="0.2">
      <c r="P942" s="75"/>
      <c r="Q942" s="75"/>
      <c r="R942" s="75"/>
    </row>
    <row r="943" spans="16:18" x14ac:dyDescent="0.2">
      <c r="P943" s="75"/>
      <c r="Q943" s="75"/>
      <c r="R943" s="75"/>
    </row>
    <row r="944" spans="16:18" x14ac:dyDescent="0.2">
      <c r="P944" s="75"/>
      <c r="Q944" s="75"/>
      <c r="R944" s="75"/>
    </row>
    <row r="945" spans="16:18" x14ac:dyDescent="0.2">
      <c r="P945" s="75"/>
      <c r="Q945" s="75"/>
      <c r="R945" s="75"/>
    </row>
    <row r="946" spans="16:18" x14ac:dyDescent="0.2">
      <c r="P946" s="75"/>
      <c r="Q946" s="75"/>
      <c r="R946" s="75"/>
    </row>
    <row r="947" spans="16:18" x14ac:dyDescent="0.2">
      <c r="P947" s="75"/>
      <c r="Q947" s="75"/>
      <c r="R947" s="75"/>
    </row>
    <row r="948" spans="16:18" x14ac:dyDescent="0.2">
      <c r="P948" s="75"/>
      <c r="Q948" s="75"/>
      <c r="R948" s="75"/>
    </row>
    <row r="949" spans="16:18" x14ac:dyDescent="0.2">
      <c r="P949" s="75"/>
      <c r="Q949" s="75"/>
      <c r="R949" s="75"/>
    </row>
    <row r="950" spans="16:18" x14ac:dyDescent="0.2">
      <c r="P950" s="75"/>
      <c r="Q950" s="75"/>
      <c r="R950" s="75"/>
    </row>
    <row r="951" spans="16:18" x14ac:dyDescent="0.2">
      <c r="P951" s="75"/>
      <c r="Q951" s="75"/>
      <c r="R951" s="75"/>
    </row>
    <row r="952" spans="16:18" x14ac:dyDescent="0.2">
      <c r="P952" s="75"/>
      <c r="Q952" s="75"/>
      <c r="R952" s="75"/>
    </row>
    <row r="953" spans="16:18" x14ac:dyDescent="0.2">
      <c r="P953" s="75"/>
      <c r="Q953" s="75"/>
      <c r="R953" s="75"/>
    </row>
    <row r="954" spans="16:18" x14ac:dyDescent="0.2">
      <c r="P954" s="75"/>
      <c r="Q954" s="75"/>
      <c r="R954" s="75"/>
    </row>
    <row r="955" spans="16:18" x14ac:dyDescent="0.2">
      <c r="P955" s="75"/>
      <c r="Q955" s="75"/>
      <c r="R955" s="75"/>
    </row>
    <row r="956" spans="16:18" x14ac:dyDescent="0.2">
      <c r="P956" s="75"/>
      <c r="Q956" s="75"/>
      <c r="R956" s="75"/>
    </row>
    <row r="957" spans="16:18" x14ac:dyDescent="0.2">
      <c r="P957" s="75"/>
      <c r="Q957" s="75"/>
      <c r="R957" s="75"/>
    </row>
    <row r="958" spans="16:18" x14ac:dyDescent="0.2">
      <c r="P958" s="75"/>
      <c r="Q958" s="75"/>
      <c r="R958" s="75"/>
    </row>
    <row r="959" spans="16:18" x14ac:dyDescent="0.2">
      <c r="P959" s="75"/>
      <c r="Q959" s="75"/>
      <c r="R959" s="75"/>
    </row>
    <row r="960" spans="16:18" x14ac:dyDescent="0.2">
      <c r="P960" s="75"/>
      <c r="Q960" s="75"/>
      <c r="R960" s="75"/>
    </row>
    <row r="961" spans="16:18" x14ac:dyDescent="0.2">
      <c r="P961" s="75"/>
      <c r="Q961" s="75"/>
      <c r="R961" s="75"/>
    </row>
    <row r="962" spans="16:18" x14ac:dyDescent="0.2">
      <c r="P962" s="75"/>
      <c r="Q962" s="75"/>
      <c r="R962" s="75"/>
    </row>
    <row r="963" spans="16:18" x14ac:dyDescent="0.2">
      <c r="P963" s="75"/>
      <c r="Q963" s="75"/>
      <c r="R963" s="75"/>
    </row>
    <row r="964" spans="16:18" x14ac:dyDescent="0.2">
      <c r="P964" s="75"/>
      <c r="Q964" s="75"/>
      <c r="R964" s="75"/>
    </row>
    <row r="965" spans="16:18" x14ac:dyDescent="0.2">
      <c r="P965" s="75"/>
      <c r="Q965" s="75"/>
      <c r="R965" s="75"/>
    </row>
    <row r="966" spans="16:18" x14ac:dyDescent="0.2">
      <c r="P966" s="75"/>
      <c r="Q966" s="75"/>
      <c r="R966" s="75"/>
    </row>
    <row r="967" spans="16:18" x14ac:dyDescent="0.2">
      <c r="P967" s="75"/>
      <c r="Q967" s="75"/>
      <c r="R967" s="75"/>
    </row>
    <row r="968" spans="16:18" x14ac:dyDescent="0.2">
      <c r="P968" s="75"/>
      <c r="Q968" s="75"/>
      <c r="R968" s="75"/>
    </row>
    <row r="969" spans="16:18" x14ac:dyDescent="0.2">
      <c r="P969" s="75"/>
      <c r="Q969" s="75"/>
      <c r="R969" s="75"/>
    </row>
    <row r="970" spans="16:18" x14ac:dyDescent="0.2">
      <c r="P970" s="75"/>
      <c r="Q970" s="75"/>
      <c r="R970" s="75"/>
    </row>
    <row r="971" spans="16:18" x14ac:dyDescent="0.2">
      <c r="P971" s="75"/>
      <c r="Q971" s="75"/>
      <c r="R971" s="75"/>
    </row>
    <row r="972" spans="16:18" x14ac:dyDescent="0.2">
      <c r="P972" s="75"/>
      <c r="Q972" s="75"/>
      <c r="R972" s="75"/>
    </row>
    <row r="973" spans="16:18" x14ac:dyDescent="0.2">
      <c r="P973" s="75"/>
      <c r="Q973" s="75"/>
      <c r="R973" s="75"/>
    </row>
    <row r="974" spans="16:18" x14ac:dyDescent="0.2">
      <c r="P974" s="75"/>
      <c r="Q974" s="75"/>
      <c r="R974" s="75"/>
    </row>
    <row r="975" spans="16:18" x14ac:dyDescent="0.2">
      <c r="P975" s="75"/>
      <c r="Q975" s="75"/>
      <c r="R975" s="75"/>
    </row>
    <row r="976" spans="16:18" x14ac:dyDescent="0.2">
      <c r="P976" s="75"/>
      <c r="Q976" s="75"/>
      <c r="R976" s="75"/>
    </row>
    <row r="977" spans="16:18" x14ac:dyDescent="0.2">
      <c r="P977" s="75"/>
      <c r="Q977" s="75"/>
      <c r="R977" s="75"/>
    </row>
    <row r="978" spans="16:18" x14ac:dyDescent="0.2">
      <c r="P978" s="75"/>
      <c r="Q978" s="75"/>
      <c r="R978" s="75"/>
    </row>
    <row r="979" spans="16:18" x14ac:dyDescent="0.2">
      <c r="P979" s="75"/>
      <c r="Q979" s="75"/>
      <c r="R979" s="75"/>
    </row>
    <row r="980" spans="16:18" x14ac:dyDescent="0.2">
      <c r="P980" s="75"/>
      <c r="Q980" s="75"/>
      <c r="R980" s="75"/>
    </row>
    <row r="981" spans="16:18" x14ac:dyDescent="0.2">
      <c r="P981" s="75"/>
      <c r="Q981" s="75"/>
      <c r="R981" s="75"/>
    </row>
    <row r="982" spans="16:18" x14ac:dyDescent="0.2">
      <c r="P982" s="75"/>
      <c r="Q982" s="75"/>
      <c r="R982" s="75"/>
    </row>
    <row r="983" spans="16:18" x14ac:dyDescent="0.2">
      <c r="P983" s="75"/>
      <c r="Q983" s="75"/>
      <c r="R983" s="75"/>
    </row>
    <row r="984" spans="16:18" x14ac:dyDescent="0.2">
      <c r="P984" s="75"/>
      <c r="Q984" s="75"/>
      <c r="R984" s="75"/>
    </row>
    <row r="985" spans="16:18" x14ac:dyDescent="0.2">
      <c r="P985" s="75"/>
      <c r="Q985" s="75"/>
      <c r="R985" s="75"/>
    </row>
    <row r="986" spans="16:18" x14ac:dyDescent="0.2">
      <c r="P986" s="75"/>
      <c r="Q986" s="75"/>
      <c r="R986" s="75"/>
    </row>
    <row r="987" spans="16:18" x14ac:dyDescent="0.2">
      <c r="P987" s="75"/>
      <c r="Q987" s="75"/>
      <c r="R987" s="75"/>
    </row>
    <row r="988" spans="16:18" x14ac:dyDescent="0.2">
      <c r="P988" s="75"/>
      <c r="Q988" s="75"/>
      <c r="R988" s="75"/>
    </row>
    <row r="989" spans="16:18" x14ac:dyDescent="0.2">
      <c r="P989" s="75"/>
      <c r="Q989" s="75"/>
      <c r="R989" s="75"/>
    </row>
    <row r="990" spans="16:18" x14ac:dyDescent="0.2">
      <c r="P990" s="75"/>
      <c r="Q990" s="75"/>
      <c r="R990" s="75"/>
    </row>
    <row r="991" spans="16:18" x14ac:dyDescent="0.2">
      <c r="P991" s="75"/>
      <c r="Q991" s="75"/>
      <c r="R991" s="75"/>
    </row>
    <row r="992" spans="16:18" x14ac:dyDescent="0.2">
      <c r="P992" s="75"/>
      <c r="Q992" s="75"/>
      <c r="R992" s="75"/>
    </row>
    <row r="993" spans="16:18" x14ac:dyDescent="0.2">
      <c r="P993" s="75"/>
      <c r="Q993" s="75"/>
      <c r="R993" s="75"/>
    </row>
    <row r="994" spans="16:18" x14ac:dyDescent="0.2">
      <c r="P994" s="75"/>
      <c r="Q994" s="75"/>
      <c r="R994" s="75"/>
    </row>
    <row r="995" spans="16:18" x14ac:dyDescent="0.2">
      <c r="P995" s="75"/>
      <c r="Q995" s="75"/>
      <c r="R995" s="75"/>
    </row>
    <row r="996" spans="16:18" x14ac:dyDescent="0.2">
      <c r="P996" s="75"/>
      <c r="Q996" s="75"/>
      <c r="R996" s="75"/>
    </row>
    <row r="997" spans="16:18" x14ac:dyDescent="0.2">
      <c r="P997" s="75"/>
      <c r="Q997" s="75"/>
      <c r="R997" s="75"/>
    </row>
    <row r="998" spans="16:18" x14ac:dyDescent="0.2">
      <c r="P998" s="75"/>
      <c r="Q998" s="75"/>
      <c r="R998" s="75"/>
    </row>
    <row r="999" spans="16:18" x14ac:dyDescent="0.2">
      <c r="P999" s="75"/>
      <c r="Q999" s="75"/>
      <c r="R999" s="75"/>
    </row>
    <row r="1000" spans="16:18" x14ac:dyDescent="0.2">
      <c r="P1000" s="75"/>
      <c r="Q1000" s="75"/>
      <c r="R1000" s="75"/>
    </row>
    <row r="1001" spans="16:18" x14ac:dyDescent="0.2">
      <c r="P1001" s="75"/>
      <c r="Q1001" s="75"/>
      <c r="R1001" s="75"/>
    </row>
    <row r="1002" spans="16:18" x14ac:dyDescent="0.2">
      <c r="P1002" s="75"/>
      <c r="Q1002" s="75"/>
      <c r="R1002" s="75"/>
    </row>
    <row r="1003" spans="16:18" x14ac:dyDescent="0.2">
      <c r="P1003" s="75"/>
      <c r="Q1003" s="75"/>
      <c r="R1003" s="75"/>
    </row>
    <row r="1004" spans="16:18" x14ac:dyDescent="0.2">
      <c r="P1004" s="75"/>
      <c r="Q1004" s="75"/>
      <c r="R1004" s="75"/>
    </row>
    <row r="1005" spans="16:18" x14ac:dyDescent="0.2">
      <c r="P1005" s="75"/>
      <c r="Q1005" s="75"/>
      <c r="R1005" s="75"/>
    </row>
    <row r="1006" spans="16:18" x14ac:dyDescent="0.2">
      <c r="P1006" s="75"/>
      <c r="Q1006" s="75"/>
      <c r="R1006" s="75"/>
    </row>
    <row r="1007" spans="16:18" x14ac:dyDescent="0.2">
      <c r="P1007" s="75"/>
      <c r="Q1007" s="75"/>
      <c r="R1007" s="75"/>
    </row>
    <row r="1008" spans="16:18" x14ac:dyDescent="0.2">
      <c r="P1008" s="75"/>
      <c r="Q1008" s="75"/>
      <c r="R1008" s="75"/>
    </row>
    <row r="1009" spans="16:18" x14ac:dyDescent="0.2">
      <c r="P1009" s="75"/>
      <c r="Q1009" s="75"/>
      <c r="R1009" s="75"/>
    </row>
    <row r="1010" spans="16:18" x14ac:dyDescent="0.2">
      <c r="P1010" s="75"/>
      <c r="Q1010" s="75"/>
      <c r="R1010" s="75"/>
    </row>
    <row r="1011" spans="16:18" x14ac:dyDescent="0.2">
      <c r="P1011" s="75"/>
      <c r="Q1011" s="75"/>
      <c r="R1011" s="75"/>
    </row>
    <row r="1012" spans="16:18" x14ac:dyDescent="0.2">
      <c r="P1012" s="75"/>
      <c r="Q1012" s="75"/>
      <c r="R1012" s="75"/>
    </row>
    <row r="1013" spans="16:18" x14ac:dyDescent="0.2">
      <c r="P1013" s="75"/>
      <c r="Q1013" s="75"/>
      <c r="R1013" s="75"/>
    </row>
    <row r="1014" spans="16:18" x14ac:dyDescent="0.2">
      <c r="P1014" s="75"/>
      <c r="Q1014" s="75"/>
      <c r="R1014" s="75"/>
    </row>
    <row r="1015" spans="16:18" x14ac:dyDescent="0.2">
      <c r="P1015" s="75"/>
      <c r="Q1015" s="75"/>
      <c r="R1015" s="75"/>
    </row>
    <row r="1016" spans="16:18" x14ac:dyDescent="0.2">
      <c r="P1016" s="75"/>
      <c r="Q1016" s="75"/>
      <c r="R1016" s="75"/>
    </row>
    <row r="1017" spans="16:18" x14ac:dyDescent="0.2">
      <c r="P1017" s="75"/>
      <c r="Q1017" s="75"/>
      <c r="R1017" s="75"/>
    </row>
    <row r="1018" spans="16:18" x14ac:dyDescent="0.2">
      <c r="P1018" s="75"/>
      <c r="Q1018" s="75"/>
      <c r="R1018" s="75"/>
    </row>
    <row r="1019" spans="16:18" x14ac:dyDescent="0.2">
      <c r="P1019" s="75"/>
      <c r="Q1019" s="75"/>
      <c r="R1019" s="75"/>
    </row>
    <row r="1020" spans="16:18" x14ac:dyDescent="0.2">
      <c r="P1020" s="75"/>
      <c r="Q1020" s="75"/>
      <c r="R1020" s="75"/>
    </row>
    <row r="1021" spans="16:18" x14ac:dyDescent="0.2">
      <c r="P1021" s="75"/>
      <c r="Q1021" s="75"/>
      <c r="R1021" s="75"/>
    </row>
    <row r="1022" spans="16:18" x14ac:dyDescent="0.2">
      <c r="P1022" s="75"/>
      <c r="Q1022" s="75"/>
      <c r="R1022" s="75"/>
    </row>
    <row r="1023" spans="16:18" x14ac:dyDescent="0.2">
      <c r="P1023" s="75"/>
      <c r="Q1023" s="75"/>
      <c r="R1023" s="75"/>
    </row>
    <row r="1024" spans="16:18" x14ac:dyDescent="0.2">
      <c r="P1024" s="75"/>
      <c r="Q1024" s="75"/>
      <c r="R1024" s="75"/>
    </row>
    <row r="1025" spans="16:18" x14ac:dyDescent="0.2">
      <c r="P1025" s="75"/>
      <c r="Q1025" s="75"/>
      <c r="R1025" s="75"/>
    </row>
    <row r="1026" spans="16:18" x14ac:dyDescent="0.2">
      <c r="P1026" s="75"/>
      <c r="Q1026" s="75"/>
      <c r="R1026" s="75"/>
    </row>
    <row r="1027" spans="16:18" x14ac:dyDescent="0.2">
      <c r="P1027" s="75"/>
      <c r="Q1027" s="75"/>
      <c r="R1027" s="75"/>
    </row>
    <row r="1028" spans="16:18" x14ac:dyDescent="0.2">
      <c r="P1028" s="75"/>
      <c r="Q1028" s="75"/>
      <c r="R1028" s="75"/>
    </row>
    <row r="1029" spans="16:18" x14ac:dyDescent="0.2">
      <c r="P1029" s="75"/>
      <c r="Q1029" s="75"/>
      <c r="R1029" s="75"/>
    </row>
    <row r="1030" spans="16:18" x14ac:dyDescent="0.2">
      <c r="P1030" s="75"/>
      <c r="Q1030" s="75"/>
      <c r="R1030" s="75"/>
    </row>
    <row r="1031" spans="16:18" x14ac:dyDescent="0.2">
      <c r="P1031" s="75"/>
      <c r="Q1031" s="75"/>
      <c r="R1031" s="75"/>
    </row>
    <row r="1032" spans="16:18" x14ac:dyDescent="0.2">
      <c r="P1032" s="75"/>
      <c r="Q1032" s="75"/>
      <c r="R1032" s="75"/>
    </row>
    <row r="1033" spans="16:18" x14ac:dyDescent="0.2">
      <c r="P1033" s="75"/>
      <c r="Q1033" s="75"/>
      <c r="R1033" s="75"/>
    </row>
    <row r="1034" spans="16:18" x14ac:dyDescent="0.2">
      <c r="P1034" s="75"/>
      <c r="Q1034" s="75"/>
      <c r="R1034" s="75"/>
    </row>
    <row r="1035" spans="16:18" x14ac:dyDescent="0.2">
      <c r="P1035" s="75"/>
      <c r="Q1035" s="75"/>
      <c r="R1035" s="75"/>
    </row>
    <row r="1036" spans="16:18" x14ac:dyDescent="0.2">
      <c r="P1036" s="75"/>
      <c r="Q1036" s="75"/>
      <c r="R1036" s="75"/>
    </row>
    <row r="1037" spans="16:18" x14ac:dyDescent="0.2">
      <c r="P1037" s="75"/>
      <c r="Q1037" s="75"/>
      <c r="R1037" s="75"/>
    </row>
    <row r="1038" spans="16:18" x14ac:dyDescent="0.2">
      <c r="P1038" s="75"/>
      <c r="Q1038" s="75"/>
      <c r="R1038" s="75"/>
    </row>
    <row r="1039" spans="16:18" x14ac:dyDescent="0.2">
      <c r="P1039" s="75"/>
      <c r="Q1039" s="75"/>
      <c r="R1039" s="75"/>
    </row>
    <row r="1040" spans="16:18" x14ac:dyDescent="0.2">
      <c r="P1040" s="75"/>
      <c r="Q1040" s="75"/>
      <c r="R1040" s="75"/>
    </row>
    <row r="1041" spans="16:18" x14ac:dyDescent="0.2">
      <c r="P1041" s="75"/>
      <c r="Q1041" s="75"/>
      <c r="R1041" s="75"/>
    </row>
    <row r="1042" spans="16:18" x14ac:dyDescent="0.2">
      <c r="P1042" s="75"/>
      <c r="Q1042" s="75"/>
      <c r="R1042" s="75"/>
    </row>
    <row r="1043" spans="16:18" x14ac:dyDescent="0.2">
      <c r="P1043" s="75"/>
      <c r="Q1043" s="75"/>
      <c r="R1043" s="75"/>
    </row>
    <row r="1044" spans="16:18" x14ac:dyDescent="0.2">
      <c r="P1044" s="75"/>
      <c r="Q1044" s="75"/>
      <c r="R1044" s="75"/>
    </row>
    <row r="1045" spans="16:18" x14ac:dyDescent="0.2">
      <c r="P1045" s="75"/>
      <c r="Q1045" s="75"/>
      <c r="R1045" s="75"/>
    </row>
    <row r="1046" spans="16:18" x14ac:dyDescent="0.2">
      <c r="P1046" s="75"/>
      <c r="Q1046" s="75"/>
      <c r="R1046" s="75"/>
    </row>
    <row r="1047" spans="16:18" x14ac:dyDescent="0.2">
      <c r="P1047" s="75"/>
      <c r="Q1047" s="75"/>
      <c r="R1047" s="75"/>
    </row>
    <row r="1048" spans="16:18" x14ac:dyDescent="0.2">
      <c r="P1048" s="75"/>
      <c r="Q1048" s="75"/>
      <c r="R1048" s="75"/>
    </row>
    <row r="1049" spans="16:18" x14ac:dyDescent="0.2">
      <c r="P1049" s="75"/>
      <c r="Q1049" s="75"/>
      <c r="R1049" s="75"/>
    </row>
    <row r="1050" spans="16:18" x14ac:dyDescent="0.2">
      <c r="P1050" s="75"/>
      <c r="Q1050" s="75"/>
      <c r="R1050" s="75"/>
    </row>
    <row r="1051" spans="16:18" x14ac:dyDescent="0.2">
      <c r="P1051" s="75"/>
      <c r="Q1051" s="75"/>
      <c r="R1051" s="75"/>
    </row>
    <row r="1052" spans="16:18" x14ac:dyDescent="0.2">
      <c r="P1052" s="75"/>
      <c r="Q1052" s="75"/>
      <c r="R1052" s="75"/>
    </row>
    <row r="1053" spans="16:18" x14ac:dyDescent="0.2">
      <c r="P1053" s="75"/>
      <c r="Q1053" s="75"/>
      <c r="R1053" s="75"/>
    </row>
    <row r="1054" spans="16:18" x14ac:dyDescent="0.2">
      <c r="P1054" s="75"/>
      <c r="Q1054" s="75"/>
      <c r="R1054" s="75"/>
    </row>
    <row r="1055" spans="16:18" x14ac:dyDescent="0.2">
      <c r="P1055" s="75"/>
      <c r="Q1055" s="75"/>
      <c r="R1055" s="75"/>
    </row>
    <row r="1056" spans="16:18" x14ac:dyDescent="0.2">
      <c r="P1056" s="75"/>
      <c r="Q1056" s="75"/>
      <c r="R1056" s="75"/>
    </row>
    <row r="1057" spans="16:18" x14ac:dyDescent="0.2">
      <c r="P1057" s="75"/>
      <c r="Q1057" s="75"/>
      <c r="R1057" s="75"/>
    </row>
    <row r="1058" spans="16:18" x14ac:dyDescent="0.2">
      <c r="P1058" s="75"/>
      <c r="Q1058" s="75"/>
      <c r="R1058" s="75"/>
    </row>
    <row r="1059" spans="16:18" x14ac:dyDescent="0.2">
      <c r="P1059" s="75"/>
      <c r="Q1059" s="75"/>
      <c r="R1059" s="75"/>
    </row>
    <row r="1060" spans="16:18" x14ac:dyDescent="0.2">
      <c r="P1060" s="75"/>
      <c r="Q1060" s="75"/>
      <c r="R1060" s="75"/>
    </row>
    <row r="1061" spans="16:18" x14ac:dyDescent="0.2">
      <c r="P1061" s="75"/>
      <c r="Q1061" s="75"/>
      <c r="R1061" s="75"/>
    </row>
    <row r="1062" spans="16:18" x14ac:dyDescent="0.2">
      <c r="P1062" s="75"/>
      <c r="Q1062" s="75"/>
      <c r="R1062" s="75"/>
    </row>
    <row r="1063" spans="16:18" x14ac:dyDescent="0.2">
      <c r="P1063" s="75"/>
      <c r="Q1063" s="75"/>
      <c r="R1063" s="75"/>
    </row>
    <row r="1064" spans="16:18" x14ac:dyDescent="0.2">
      <c r="P1064" s="75"/>
      <c r="Q1064" s="75"/>
      <c r="R1064" s="75"/>
    </row>
    <row r="1065" spans="16:18" x14ac:dyDescent="0.2">
      <c r="P1065" s="75"/>
      <c r="Q1065" s="75"/>
      <c r="R1065" s="75"/>
    </row>
    <row r="1066" spans="16:18" x14ac:dyDescent="0.2">
      <c r="P1066" s="75"/>
      <c r="Q1066" s="75"/>
      <c r="R1066" s="75"/>
    </row>
    <row r="1067" spans="16:18" x14ac:dyDescent="0.2">
      <c r="P1067" s="75"/>
      <c r="Q1067" s="75"/>
      <c r="R1067" s="75"/>
    </row>
    <row r="1068" spans="16:18" x14ac:dyDescent="0.2">
      <c r="P1068" s="75"/>
      <c r="Q1068" s="75"/>
      <c r="R1068" s="75"/>
    </row>
    <row r="1069" spans="16:18" x14ac:dyDescent="0.2">
      <c r="P1069" s="75"/>
      <c r="Q1069" s="75"/>
      <c r="R1069" s="75"/>
    </row>
    <row r="1070" spans="16:18" x14ac:dyDescent="0.2">
      <c r="P1070" s="75"/>
      <c r="Q1070" s="75"/>
      <c r="R1070" s="75"/>
    </row>
    <row r="1071" spans="16:18" x14ac:dyDescent="0.2">
      <c r="P1071" s="75"/>
      <c r="Q1071" s="75"/>
      <c r="R1071" s="75"/>
    </row>
    <row r="1072" spans="16:18" x14ac:dyDescent="0.2">
      <c r="P1072" s="75"/>
      <c r="Q1072" s="75"/>
      <c r="R1072" s="75"/>
    </row>
    <row r="1073" spans="16:18" x14ac:dyDescent="0.2">
      <c r="P1073" s="75"/>
      <c r="Q1073" s="75"/>
      <c r="R1073" s="75"/>
    </row>
    <row r="1074" spans="16:18" x14ac:dyDescent="0.2">
      <c r="P1074" s="75"/>
      <c r="Q1074" s="75"/>
      <c r="R1074" s="75"/>
    </row>
    <row r="1075" spans="16:18" x14ac:dyDescent="0.2">
      <c r="P1075" s="75"/>
      <c r="Q1075" s="75"/>
      <c r="R1075" s="75"/>
    </row>
    <row r="1076" spans="16:18" x14ac:dyDescent="0.2">
      <c r="P1076" s="75"/>
      <c r="Q1076" s="75"/>
      <c r="R1076" s="75"/>
    </row>
    <row r="1077" spans="16:18" x14ac:dyDescent="0.2">
      <c r="P1077" s="75"/>
      <c r="Q1077" s="75"/>
      <c r="R1077" s="75"/>
    </row>
    <row r="1078" spans="16:18" x14ac:dyDescent="0.2">
      <c r="P1078" s="75"/>
      <c r="Q1078" s="75"/>
      <c r="R1078" s="75"/>
    </row>
    <row r="1079" spans="16:18" x14ac:dyDescent="0.2">
      <c r="P1079" s="75"/>
      <c r="Q1079" s="75"/>
      <c r="R1079" s="75"/>
    </row>
    <row r="1080" spans="16:18" x14ac:dyDescent="0.2">
      <c r="P1080" s="75"/>
      <c r="Q1080" s="75"/>
      <c r="R1080" s="75"/>
    </row>
    <row r="1081" spans="16:18" x14ac:dyDescent="0.2">
      <c r="P1081" s="75"/>
      <c r="Q1081" s="75"/>
      <c r="R1081" s="75"/>
    </row>
    <row r="1082" spans="16:18" x14ac:dyDescent="0.2">
      <c r="P1082" s="75"/>
      <c r="Q1082" s="75"/>
      <c r="R1082" s="75"/>
    </row>
    <row r="1083" spans="16:18" x14ac:dyDescent="0.2">
      <c r="P1083" s="75"/>
      <c r="Q1083" s="75"/>
      <c r="R1083" s="75"/>
    </row>
    <row r="1084" spans="16:18" x14ac:dyDescent="0.2">
      <c r="P1084" s="75"/>
      <c r="Q1084" s="75"/>
      <c r="R1084" s="75"/>
    </row>
    <row r="1085" spans="16:18" x14ac:dyDescent="0.2">
      <c r="P1085" s="75"/>
      <c r="Q1085" s="75"/>
      <c r="R1085" s="75"/>
    </row>
    <row r="1086" spans="16:18" x14ac:dyDescent="0.2">
      <c r="P1086" s="75"/>
      <c r="Q1086" s="75"/>
      <c r="R1086" s="75"/>
    </row>
    <row r="1087" spans="16:18" x14ac:dyDescent="0.2">
      <c r="P1087" s="75"/>
      <c r="Q1087" s="75"/>
      <c r="R1087" s="75"/>
    </row>
    <row r="1088" spans="16:18" x14ac:dyDescent="0.2">
      <c r="P1088" s="75"/>
      <c r="Q1088" s="75"/>
      <c r="R1088" s="75"/>
    </row>
    <row r="1089" spans="16:18" x14ac:dyDescent="0.2">
      <c r="P1089" s="75"/>
      <c r="Q1089" s="75"/>
      <c r="R1089" s="75"/>
    </row>
    <row r="1090" spans="16:18" x14ac:dyDescent="0.2">
      <c r="P1090" s="75"/>
      <c r="Q1090" s="75"/>
      <c r="R1090" s="75"/>
    </row>
    <row r="1091" spans="16:18" x14ac:dyDescent="0.2">
      <c r="P1091" s="75"/>
      <c r="Q1091" s="75"/>
      <c r="R1091" s="75"/>
    </row>
    <row r="1092" spans="16:18" x14ac:dyDescent="0.2">
      <c r="P1092" s="75"/>
      <c r="Q1092" s="75"/>
      <c r="R1092" s="75"/>
    </row>
    <row r="1093" spans="16:18" x14ac:dyDescent="0.2">
      <c r="P1093" s="75"/>
      <c r="Q1093" s="75"/>
      <c r="R1093" s="75"/>
    </row>
    <row r="1094" spans="16:18" x14ac:dyDescent="0.2">
      <c r="P1094" s="75"/>
      <c r="Q1094" s="75"/>
      <c r="R1094" s="75"/>
    </row>
    <row r="1095" spans="16:18" x14ac:dyDescent="0.2">
      <c r="P1095" s="75"/>
      <c r="Q1095" s="75"/>
      <c r="R1095" s="75"/>
    </row>
  </sheetData>
  <sheetProtection password="EEC9" sheet="1" formatCells="0" formatColumns="0" formatRows="0" sort="0" autoFilter="0"/>
  <autoFilter ref="A11:AG56"/>
  <mergeCells count="5">
    <mergeCell ref="G3:K3"/>
    <mergeCell ref="G4:K4"/>
    <mergeCell ref="G5:K5"/>
    <mergeCell ref="G7:K7"/>
    <mergeCell ref="G6:K6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41" fitToWidth="0" fitToHeight="0" orientation="landscape" r:id="rId1"/>
  <headerFooter alignWithMargins="0">
    <oddHeader>&amp;L&amp;F&amp;CSeite &amp;P von &amp;N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H87"/>
  <sheetViews>
    <sheetView zoomScaleNormal="100" workbookViewId="0">
      <selection activeCell="B3" sqref="B3"/>
    </sheetView>
  </sheetViews>
  <sheetFormatPr baseColWidth="10" defaultColWidth="9.140625" defaultRowHeight="15" x14ac:dyDescent="0.25"/>
  <cols>
    <col min="1" max="1" width="12.7109375" style="88" customWidth="1"/>
    <col min="2" max="2" width="59.42578125" style="88" bestFit="1" customWidth="1"/>
    <col min="3" max="6" width="13" style="88" customWidth="1"/>
    <col min="7" max="8" width="12.28515625" style="88" customWidth="1"/>
    <col min="9" max="9" width="9.140625" style="88"/>
    <col min="10" max="10" width="77.42578125" style="88" customWidth="1"/>
    <col min="11" max="16384" width="9.140625" style="88"/>
  </cols>
  <sheetData>
    <row r="1" spans="1:8" ht="16.5" thickBot="1" x14ac:dyDescent="0.3">
      <c r="A1" s="86" t="s">
        <v>195</v>
      </c>
      <c r="B1" s="87"/>
    </row>
    <row r="2" spans="1:8" ht="24" customHeight="1" x14ac:dyDescent="0.25">
      <c r="A2" s="89" t="s">
        <v>71</v>
      </c>
      <c r="B2" s="90"/>
      <c r="C2" s="362">
        <v>2026</v>
      </c>
      <c r="D2" s="363"/>
      <c r="E2" s="366" t="s">
        <v>191</v>
      </c>
      <c r="F2" s="366"/>
      <c r="G2" s="366"/>
      <c r="H2" s="367"/>
    </row>
    <row r="3" spans="1:8" ht="22.5" customHeight="1" thickBot="1" x14ac:dyDescent="0.3">
      <c r="A3" s="91" t="s">
        <v>72</v>
      </c>
      <c r="B3" s="214" t="s">
        <v>330</v>
      </c>
      <c r="C3" s="364"/>
      <c r="D3" s="365"/>
      <c r="E3" s="368"/>
      <c r="F3" s="368"/>
      <c r="G3" s="368"/>
      <c r="H3" s="369"/>
    </row>
    <row r="4" spans="1:8" ht="6.75" customHeight="1" x14ac:dyDescent="0.25">
      <c r="B4" s="92"/>
    </row>
    <row r="5" spans="1:8" ht="23.25" customHeight="1" x14ac:dyDescent="0.25">
      <c r="A5" s="370" t="s">
        <v>73</v>
      </c>
      <c r="B5" s="370"/>
      <c r="C5" s="370"/>
      <c r="D5" s="370"/>
      <c r="E5" s="370"/>
      <c r="F5" s="370"/>
      <c r="G5" s="370"/>
      <c r="H5" s="370"/>
    </row>
    <row r="6" spans="1:8" ht="15.75" customHeight="1" x14ac:dyDescent="0.25">
      <c r="A6" s="93" t="s">
        <v>74</v>
      </c>
      <c r="B6" s="92"/>
      <c r="C6" s="94"/>
      <c r="D6" s="94"/>
      <c r="E6" s="94"/>
      <c r="F6" s="94"/>
    </row>
    <row r="7" spans="1:8" x14ac:dyDescent="0.25">
      <c r="A7" s="347" t="s">
        <v>187</v>
      </c>
      <c r="B7" s="348"/>
      <c r="C7" s="220">
        <v>251.01</v>
      </c>
      <c r="D7" s="95"/>
    </row>
    <row r="8" spans="1:8" ht="15.75" customHeight="1" x14ac:dyDescent="0.25">
      <c r="A8" s="347" t="s">
        <v>229</v>
      </c>
      <c r="B8" s="348"/>
      <c r="C8" s="221">
        <v>30</v>
      </c>
    </row>
    <row r="9" spans="1:8" ht="15.75" customHeight="1" x14ac:dyDescent="0.25">
      <c r="A9" s="218" t="s">
        <v>230</v>
      </c>
      <c r="B9" s="219"/>
      <c r="C9" s="222"/>
    </row>
    <row r="10" spans="1:8" ht="15.75" customHeight="1" x14ac:dyDescent="0.25">
      <c r="A10" s="347" t="s">
        <v>75</v>
      </c>
      <c r="B10" s="348"/>
      <c r="C10" s="222"/>
    </row>
    <row r="11" spans="1:8" ht="15.75" customHeight="1" x14ac:dyDescent="0.25">
      <c r="A11" s="347" t="s">
        <v>76</v>
      </c>
      <c r="B11" s="348"/>
      <c r="C11" s="222"/>
      <c r="D11" s="76"/>
    </row>
    <row r="12" spans="1:8" ht="15.75" customHeight="1" x14ac:dyDescent="0.25">
      <c r="A12" s="347" t="s">
        <v>77</v>
      </c>
      <c r="B12" s="348"/>
      <c r="C12" s="222"/>
      <c r="D12" s="76"/>
    </row>
    <row r="13" spans="1:8" ht="15.75" customHeight="1" x14ac:dyDescent="0.25">
      <c r="A13" s="96" t="s">
        <v>78</v>
      </c>
      <c r="B13" s="97"/>
      <c r="C13" s="220">
        <f>C7-C8-C9-C10-C11-C12</f>
        <v>221.01</v>
      </c>
      <c r="D13" s="98"/>
      <c r="E13" s="99"/>
      <c r="F13" s="99"/>
    </row>
    <row r="14" spans="1:8" ht="15.75" customHeight="1" thickBot="1" x14ac:dyDescent="0.3">
      <c r="A14" s="99"/>
      <c r="B14" s="99"/>
      <c r="C14" s="99"/>
      <c r="D14" s="99"/>
      <c r="E14" s="99"/>
      <c r="F14" s="99"/>
    </row>
    <row r="15" spans="1:8" ht="15.75" customHeight="1" x14ac:dyDescent="0.25">
      <c r="A15" s="99"/>
      <c r="B15" s="99"/>
      <c r="C15" s="349" t="s">
        <v>79</v>
      </c>
      <c r="D15" s="350"/>
      <c r="E15" s="353" t="s">
        <v>80</v>
      </c>
      <c r="F15" s="354"/>
      <c r="G15" s="357" t="s">
        <v>81</v>
      </c>
      <c r="H15" s="358"/>
    </row>
    <row r="16" spans="1:8" ht="15.75" customHeight="1" x14ac:dyDescent="0.25">
      <c r="A16" s="99"/>
      <c r="B16" s="99"/>
      <c r="C16" s="351"/>
      <c r="D16" s="352"/>
      <c r="E16" s="355"/>
      <c r="F16" s="356"/>
      <c r="G16" s="359"/>
      <c r="H16" s="360"/>
    </row>
    <row r="17" spans="1:8" ht="15.75" customHeight="1" thickBot="1" x14ac:dyDescent="0.3">
      <c r="C17" s="100" t="s">
        <v>82</v>
      </c>
      <c r="D17" s="101" t="s">
        <v>83</v>
      </c>
      <c r="E17" s="100" t="s">
        <v>82</v>
      </c>
      <c r="F17" s="101" t="s">
        <v>83</v>
      </c>
      <c r="G17" s="100" t="s">
        <v>82</v>
      </c>
      <c r="H17" s="101" t="s">
        <v>83</v>
      </c>
    </row>
    <row r="18" spans="1:8" ht="16.5" thickBot="1" x14ac:dyDescent="0.3">
      <c r="A18" s="102" t="s">
        <v>84</v>
      </c>
      <c r="B18" s="103" t="s">
        <v>85</v>
      </c>
      <c r="C18" s="104">
        <v>1</v>
      </c>
      <c r="D18" s="105">
        <v>15</v>
      </c>
      <c r="E18" s="104">
        <v>1</v>
      </c>
      <c r="F18" s="105">
        <v>15</v>
      </c>
      <c r="G18" s="104">
        <v>1</v>
      </c>
      <c r="H18" s="105">
        <v>15</v>
      </c>
    </row>
    <row r="19" spans="1:8" ht="24.75" customHeight="1" x14ac:dyDescent="0.25">
      <c r="A19" s="106" t="s">
        <v>86</v>
      </c>
      <c r="B19" s="106" t="s">
        <v>87</v>
      </c>
      <c r="C19" s="361" t="s">
        <v>88</v>
      </c>
      <c r="D19" s="361"/>
      <c r="E19" s="361" t="s">
        <v>88</v>
      </c>
      <c r="F19" s="361"/>
      <c r="G19" s="361" t="s">
        <v>88</v>
      </c>
      <c r="H19" s="361"/>
    </row>
    <row r="20" spans="1:8" ht="16.5" thickBot="1" x14ac:dyDescent="0.3">
      <c r="A20" s="106"/>
      <c r="B20" s="106"/>
      <c r="C20" s="107" t="s">
        <v>82</v>
      </c>
      <c r="D20" s="107" t="s">
        <v>83</v>
      </c>
      <c r="E20" s="107" t="s">
        <v>82</v>
      </c>
      <c r="F20" s="107" t="s">
        <v>83</v>
      </c>
      <c r="G20" s="107" t="s">
        <v>82</v>
      </c>
      <c r="H20" s="107" t="s">
        <v>83</v>
      </c>
    </row>
    <row r="21" spans="1:8" x14ac:dyDescent="0.25">
      <c r="A21" s="108" t="s">
        <v>89</v>
      </c>
      <c r="B21" s="109" t="s">
        <v>90</v>
      </c>
      <c r="C21" s="110"/>
      <c r="D21" s="111"/>
      <c r="E21" s="110"/>
      <c r="F21" s="110"/>
      <c r="G21" s="110"/>
      <c r="H21" s="111"/>
    </row>
    <row r="22" spans="1:8" x14ac:dyDescent="0.25">
      <c r="A22" s="112" t="s">
        <v>91</v>
      </c>
      <c r="B22" s="113" t="s">
        <v>92</v>
      </c>
      <c r="C22" s="114"/>
      <c r="D22" s="115">
        <f>C22*$D$18</f>
        <v>0</v>
      </c>
      <c r="E22" s="114"/>
      <c r="F22" s="115">
        <f>E22*$F$18</f>
        <v>0</v>
      </c>
      <c r="G22" s="116">
        <v>0.13</v>
      </c>
      <c r="H22" s="115">
        <f t="shared" ref="H22:H23" si="0">G22*$D$18</f>
        <v>1.9500000000000002</v>
      </c>
    </row>
    <row r="23" spans="1:8" x14ac:dyDescent="0.25">
      <c r="A23" s="112" t="s">
        <v>93</v>
      </c>
      <c r="B23" s="113" t="s">
        <v>94</v>
      </c>
      <c r="C23" s="116">
        <v>9.2999999999999999E-2</v>
      </c>
      <c r="D23" s="115">
        <f t="shared" ref="D23:D28" si="1">C23*$D$18</f>
        <v>1.395</v>
      </c>
      <c r="E23" s="114"/>
      <c r="F23" s="115">
        <f t="shared" ref="F23:F28" si="2">E23*$F$18</f>
        <v>0</v>
      </c>
      <c r="G23" s="116">
        <v>0.15</v>
      </c>
      <c r="H23" s="115">
        <f t="shared" si="0"/>
        <v>2.25</v>
      </c>
    </row>
    <row r="24" spans="1:8" x14ac:dyDescent="0.25">
      <c r="A24" s="112" t="s">
        <v>95</v>
      </c>
      <c r="B24" s="113" t="s">
        <v>96</v>
      </c>
      <c r="C24" s="116">
        <v>1.2999999999999999E-2</v>
      </c>
      <c r="D24" s="115">
        <f t="shared" si="1"/>
        <v>0.19499999999999998</v>
      </c>
      <c r="E24" s="114"/>
      <c r="F24" s="115">
        <f t="shared" si="2"/>
        <v>0</v>
      </c>
      <c r="G24" s="116" t="s">
        <v>38</v>
      </c>
      <c r="H24" s="115" t="s">
        <v>38</v>
      </c>
    </row>
    <row r="25" spans="1:8" x14ac:dyDescent="0.25">
      <c r="A25" s="112" t="s">
        <v>97</v>
      </c>
      <c r="B25" s="113" t="s">
        <v>98</v>
      </c>
      <c r="C25" s="117">
        <v>1.7999999999999999E-2</v>
      </c>
      <c r="D25" s="115">
        <f t="shared" si="1"/>
        <v>0.26999999999999996</v>
      </c>
      <c r="E25" s="114"/>
      <c r="F25" s="115">
        <f t="shared" si="2"/>
        <v>0</v>
      </c>
      <c r="G25" s="116" t="s">
        <v>38</v>
      </c>
      <c r="H25" s="115" t="s">
        <v>38</v>
      </c>
    </row>
    <row r="26" spans="1:8" x14ac:dyDescent="0.25">
      <c r="A26" s="112" t="s">
        <v>99</v>
      </c>
      <c r="B26" s="113" t="s">
        <v>100</v>
      </c>
      <c r="C26" s="114"/>
      <c r="D26" s="115">
        <f t="shared" si="1"/>
        <v>0</v>
      </c>
      <c r="E26" s="114"/>
      <c r="F26" s="115">
        <f t="shared" si="2"/>
        <v>0</v>
      </c>
      <c r="G26" s="117">
        <v>2.2000000000000001E-3</v>
      </c>
      <c r="H26" s="115">
        <f t="shared" ref="H26:H28" si="3">G26*$D$18</f>
        <v>3.3000000000000002E-2</v>
      </c>
    </row>
    <row r="27" spans="1:8" x14ac:dyDescent="0.25">
      <c r="A27" s="112" t="s">
        <v>101</v>
      </c>
      <c r="B27" s="118" t="s">
        <v>102</v>
      </c>
      <c r="C27" s="117">
        <v>1.5E-3</v>
      </c>
      <c r="D27" s="115">
        <f t="shared" si="1"/>
        <v>2.2499999999999999E-2</v>
      </c>
      <c r="E27" s="117">
        <v>1.5E-3</v>
      </c>
      <c r="F27" s="115">
        <f>E27*$F$18</f>
        <v>2.2499999999999999E-2</v>
      </c>
      <c r="G27" s="117">
        <v>1.5E-3</v>
      </c>
      <c r="H27" s="115">
        <f t="shared" si="3"/>
        <v>2.2499999999999999E-2</v>
      </c>
    </row>
    <row r="28" spans="1:8" x14ac:dyDescent="0.25">
      <c r="A28" s="112" t="s">
        <v>103</v>
      </c>
      <c r="B28" s="118" t="s">
        <v>104</v>
      </c>
      <c r="C28" s="114"/>
      <c r="D28" s="115">
        <f t="shared" si="1"/>
        <v>0</v>
      </c>
      <c r="E28" s="114"/>
      <c r="F28" s="115">
        <f t="shared" si="2"/>
        <v>0</v>
      </c>
      <c r="G28" s="114"/>
      <c r="H28" s="115">
        <f t="shared" si="3"/>
        <v>0</v>
      </c>
    </row>
    <row r="29" spans="1:8" ht="15.75" thickBot="1" x14ac:dyDescent="0.3">
      <c r="A29" s="119"/>
      <c r="B29" s="120" t="s">
        <v>105</v>
      </c>
      <c r="C29" s="121">
        <f t="shared" ref="C29:H29" si="4">SUM(C22:C28)</f>
        <v>0.1255</v>
      </c>
      <c r="D29" s="122">
        <f t="shared" si="4"/>
        <v>1.8825000000000001</v>
      </c>
      <c r="E29" s="121">
        <f t="shared" si="4"/>
        <v>1.5E-3</v>
      </c>
      <c r="F29" s="122">
        <f t="shared" si="4"/>
        <v>2.2499999999999999E-2</v>
      </c>
      <c r="G29" s="121">
        <f t="shared" si="4"/>
        <v>0.28370000000000001</v>
      </c>
      <c r="H29" s="122">
        <f t="shared" si="4"/>
        <v>4.2555000000000005</v>
      </c>
    </row>
    <row r="30" spans="1:8" x14ac:dyDescent="0.25">
      <c r="A30" s="123"/>
      <c r="B30" s="124"/>
      <c r="C30" s="125"/>
      <c r="D30" s="126"/>
      <c r="E30" s="127"/>
      <c r="F30" s="126"/>
      <c r="G30" s="125"/>
      <c r="H30" s="126"/>
    </row>
    <row r="31" spans="1:8" x14ac:dyDescent="0.25">
      <c r="A31" s="128" t="s">
        <v>106</v>
      </c>
      <c r="B31" s="129" t="s">
        <v>107</v>
      </c>
      <c r="C31" s="130"/>
      <c r="D31" s="131"/>
      <c r="E31" s="132"/>
      <c r="F31" s="131"/>
      <c r="G31" s="130"/>
      <c r="H31" s="131"/>
    </row>
    <row r="32" spans="1:8" x14ac:dyDescent="0.25">
      <c r="A32" s="133" t="s">
        <v>108</v>
      </c>
      <c r="B32" s="134" t="s">
        <v>109</v>
      </c>
      <c r="C32" s="116">
        <f>8.29/$C$13</f>
        <v>3.750961494954979E-2</v>
      </c>
      <c r="D32" s="115">
        <f t="shared" ref="D32:D41" si="5">C32*$D$18</f>
        <v>0.56264422424324689</v>
      </c>
      <c r="E32" s="116">
        <f>8.29/$C$13</f>
        <v>3.750961494954979E-2</v>
      </c>
      <c r="F32" s="115">
        <f>E32*$F$18</f>
        <v>0.56264422424324689</v>
      </c>
      <c r="G32" s="116">
        <f>8.29/$C$13</f>
        <v>3.750961494954979E-2</v>
      </c>
      <c r="H32" s="115">
        <f t="shared" ref="H32:H41" si="6">G32*$D$18</f>
        <v>0.56264422424324689</v>
      </c>
    </row>
    <row r="33" spans="1:8" x14ac:dyDescent="0.25">
      <c r="A33" s="135"/>
      <c r="B33" s="134" t="s">
        <v>110</v>
      </c>
      <c r="C33" s="116">
        <f>C32*C29</f>
        <v>4.7074566761684984E-3</v>
      </c>
      <c r="D33" s="115">
        <f>C33*$D$18</f>
        <v>7.061185014252748E-2</v>
      </c>
      <c r="E33" s="116">
        <f>E32*E29</f>
        <v>5.6264422424324688E-5</v>
      </c>
      <c r="F33" s="115">
        <f t="shared" ref="F33:F41" si="7">E33*$F$18</f>
        <v>8.4396633636487034E-4</v>
      </c>
      <c r="G33" s="116">
        <f>G32*G29</f>
        <v>1.0641477761187276E-2</v>
      </c>
      <c r="H33" s="115">
        <f t="shared" si="6"/>
        <v>0.15962216641780913</v>
      </c>
    </row>
    <row r="34" spans="1:8" x14ac:dyDescent="0.25">
      <c r="A34" s="133" t="s">
        <v>111</v>
      </c>
      <c r="B34" s="134" t="s">
        <v>112</v>
      </c>
      <c r="C34" s="116">
        <f>(C8+C9)/C13</f>
        <v>0.13574046423238767</v>
      </c>
      <c r="D34" s="115">
        <f t="shared" si="5"/>
        <v>2.0361069634858149</v>
      </c>
      <c r="E34" s="116">
        <f>(C8+C9)/C13</f>
        <v>0.13574046423238767</v>
      </c>
      <c r="F34" s="115">
        <f t="shared" si="7"/>
        <v>2.0361069634858149</v>
      </c>
      <c r="G34" s="116">
        <f>(C8+C9)/C13</f>
        <v>0.13574046423238767</v>
      </c>
      <c r="H34" s="115">
        <f t="shared" si="6"/>
        <v>2.0361069634858149</v>
      </c>
    </row>
    <row r="35" spans="1:8" x14ac:dyDescent="0.25">
      <c r="A35" s="135"/>
      <c r="B35" s="134" t="s">
        <v>113</v>
      </c>
      <c r="C35" s="116">
        <f>C29*C34</f>
        <v>1.7035428261164654E-2</v>
      </c>
      <c r="D35" s="115">
        <f t="shared" si="5"/>
        <v>0.2555314239174698</v>
      </c>
      <c r="E35" s="116">
        <f>E29*E34</f>
        <v>2.0361069634858151E-4</v>
      </c>
      <c r="F35" s="115">
        <f t="shared" si="7"/>
        <v>3.0541604452287226E-3</v>
      </c>
      <c r="G35" s="116">
        <f>G29*G34</f>
        <v>3.8509569702728383E-2</v>
      </c>
      <c r="H35" s="115">
        <f t="shared" si="6"/>
        <v>0.57764354554092578</v>
      </c>
    </row>
    <row r="36" spans="1:8" x14ac:dyDescent="0.25">
      <c r="A36" s="133" t="s">
        <v>114</v>
      </c>
      <c r="B36" s="134" t="s">
        <v>115</v>
      </c>
      <c r="C36" s="116">
        <f>C10/C13</f>
        <v>0</v>
      </c>
      <c r="D36" s="115">
        <f t="shared" si="5"/>
        <v>0</v>
      </c>
      <c r="E36" s="116">
        <f>C10/C13</f>
        <v>0</v>
      </c>
      <c r="F36" s="115">
        <f t="shared" si="7"/>
        <v>0</v>
      </c>
      <c r="G36" s="116">
        <f>C10/C13</f>
        <v>0</v>
      </c>
      <c r="H36" s="115">
        <f t="shared" si="6"/>
        <v>0</v>
      </c>
    </row>
    <row r="37" spans="1:8" x14ac:dyDescent="0.25">
      <c r="A37" s="136"/>
      <c r="B37" s="134" t="s">
        <v>116</v>
      </c>
      <c r="C37" s="116">
        <f>C36*C29</f>
        <v>0</v>
      </c>
      <c r="D37" s="115">
        <f t="shared" si="5"/>
        <v>0</v>
      </c>
      <c r="E37" s="116">
        <f>E36*E29</f>
        <v>0</v>
      </c>
      <c r="F37" s="115">
        <f t="shared" si="7"/>
        <v>0</v>
      </c>
      <c r="G37" s="116">
        <f>G36*G29</f>
        <v>0</v>
      </c>
      <c r="H37" s="115">
        <f t="shared" si="6"/>
        <v>0</v>
      </c>
    </row>
    <row r="38" spans="1:8" x14ac:dyDescent="0.25">
      <c r="A38" s="137" t="s">
        <v>117</v>
      </c>
      <c r="B38" s="134" t="s">
        <v>118</v>
      </c>
      <c r="C38" s="116">
        <f>C11/C13</f>
        <v>0</v>
      </c>
      <c r="D38" s="115">
        <f t="shared" si="5"/>
        <v>0</v>
      </c>
      <c r="E38" s="116">
        <f>C11/C13</f>
        <v>0</v>
      </c>
      <c r="F38" s="115">
        <f t="shared" si="7"/>
        <v>0</v>
      </c>
      <c r="G38" s="116">
        <f>C11/C13</f>
        <v>0</v>
      </c>
      <c r="H38" s="115">
        <f t="shared" si="6"/>
        <v>0</v>
      </c>
    </row>
    <row r="39" spans="1:8" x14ac:dyDescent="0.25">
      <c r="A39" s="136"/>
      <c r="B39" s="134" t="s">
        <v>119</v>
      </c>
      <c r="C39" s="116">
        <f>C38*C29</f>
        <v>0</v>
      </c>
      <c r="D39" s="115">
        <f>C39*$D$18</f>
        <v>0</v>
      </c>
      <c r="E39" s="116">
        <f>E38*E29</f>
        <v>0</v>
      </c>
      <c r="F39" s="115">
        <f t="shared" si="7"/>
        <v>0</v>
      </c>
      <c r="G39" s="116">
        <f>G38*G29</f>
        <v>0</v>
      </c>
      <c r="H39" s="115">
        <f t="shared" si="6"/>
        <v>0</v>
      </c>
    </row>
    <row r="40" spans="1:8" x14ac:dyDescent="0.25">
      <c r="A40" s="137" t="s">
        <v>120</v>
      </c>
      <c r="B40" s="134" t="s">
        <v>121</v>
      </c>
      <c r="C40" s="114"/>
      <c r="D40" s="115">
        <f t="shared" si="5"/>
        <v>0</v>
      </c>
      <c r="E40" s="114"/>
      <c r="F40" s="115">
        <f t="shared" si="7"/>
        <v>0</v>
      </c>
      <c r="G40" s="114"/>
      <c r="H40" s="115">
        <f t="shared" si="6"/>
        <v>0</v>
      </c>
    </row>
    <row r="41" spans="1:8" x14ac:dyDescent="0.25">
      <c r="A41" s="136"/>
      <c r="B41" s="134" t="s">
        <v>122</v>
      </c>
      <c r="C41" s="116">
        <f>C40*C29</f>
        <v>0</v>
      </c>
      <c r="D41" s="115">
        <f t="shared" si="5"/>
        <v>0</v>
      </c>
      <c r="E41" s="116">
        <f>E40*E29</f>
        <v>0</v>
      </c>
      <c r="F41" s="115">
        <f t="shared" si="7"/>
        <v>0</v>
      </c>
      <c r="G41" s="116">
        <f>G40*G29</f>
        <v>0</v>
      </c>
      <c r="H41" s="115">
        <f t="shared" si="6"/>
        <v>0</v>
      </c>
    </row>
    <row r="42" spans="1:8" ht="15.75" thickBot="1" x14ac:dyDescent="0.3">
      <c r="A42" s="119"/>
      <c r="B42" s="120" t="s">
        <v>123</v>
      </c>
      <c r="C42" s="121">
        <f t="shared" ref="C42:H42" si="8">SUM(C32:C41)</f>
        <v>0.19499296411927064</v>
      </c>
      <c r="D42" s="122">
        <f t="shared" si="8"/>
        <v>2.9248944617890591</v>
      </c>
      <c r="E42" s="121">
        <f t="shared" si="8"/>
        <v>0.17350995430071037</v>
      </c>
      <c r="F42" s="122">
        <f t="shared" si="8"/>
        <v>2.6026493145106553</v>
      </c>
      <c r="G42" s="121">
        <f t="shared" si="8"/>
        <v>0.2224011266458531</v>
      </c>
      <c r="H42" s="122">
        <f t="shared" si="8"/>
        <v>3.3360168996877966</v>
      </c>
    </row>
    <row r="43" spans="1:8" ht="15.75" thickBot="1" x14ac:dyDescent="0.3">
      <c r="A43" s="138"/>
      <c r="B43" s="120" t="s">
        <v>124</v>
      </c>
      <c r="C43" s="121">
        <f t="shared" ref="C43:H43" si="9">C29+C42</f>
        <v>0.32049296411927064</v>
      </c>
      <c r="D43" s="122">
        <f t="shared" si="9"/>
        <v>4.8073944617890589</v>
      </c>
      <c r="E43" s="121">
        <f t="shared" si="9"/>
        <v>0.17500995430071037</v>
      </c>
      <c r="F43" s="122">
        <f t="shared" si="9"/>
        <v>2.6251493145106553</v>
      </c>
      <c r="G43" s="121">
        <f t="shared" si="9"/>
        <v>0.50610112664585305</v>
      </c>
      <c r="H43" s="122">
        <f t="shared" si="9"/>
        <v>7.5915168996877966</v>
      </c>
    </row>
    <row r="44" spans="1:8" x14ac:dyDescent="0.25">
      <c r="A44" s="112"/>
      <c r="B44" s="139"/>
      <c r="C44" s="140"/>
      <c r="D44" s="141"/>
      <c r="E44" s="142"/>
      <c r="F44" s="141"/>
      <c r="G44" s="140"/>
      <c r="H44" s="141"/>
    </row>
    <row r="45" spans="1:8" x14ac:dyDescent="0.25">
      <c r="A45" s="128" t="s">
        <v>125</v>
      </c>
      <c r="B45" s="129" t="s">
        <v>126</v>
      </c>
      <c r="C45" s="130"/>
      <c r="D45" s="131"/>
      <c r="E45" s="132"/>
      <c r="F45" s="131"/>
      <c r="G45" s="130"/>
      <c r="H45" s="131"/>
    </row>
    <row r="46" spans="1:8" x14ac:dyDescent="0.25">
      <c r="A46" s="137" t="s">
        <v>127</v>
      </c>
      <c r="B46" s="113" t="s">
        <v>128</v>
      </c>
      <c r="C46" s="114"/>
      <c r="D46" s="115">
        <f t="shared" ref="D46:D47" si="10">C46*$D$18</f>
        <v>0</v>
      </c>
      <c r="E46" s="114"/>
      <c r="F46" s="115">
        <f>E46*$F$18</f>
        <v>0</v>
      </c>
      <c r="G46" s="114"/>
      <c r="H46" s="115">
        <f t="shared" ref="H46:H47" si="11">G46*$D$18</f>
        <v>0</v>
      </c>
    </row>
    <row r="47" spans="1:8" ht="15.75" thickBot="1" x14ac:dyDescent="0.3">
      <c r="A47" s="137" t="s">
        <v>129</v>
      </c>
      <c r="B47" s="134" t="s">
        <v>130</v>
      </c>
      <c r="C47" s="143"/>
      <c r="D47" s="115">
        <f t="shared" si="10"/>
        <v>0</v>
      </c>
      <c r="E47" s="143"/>
      <c r="F47" s="115">
        <f>E47*$F$18</f>
        <v>0</v>
      </c>
      <c r="G47" s="143"/>
      <c r="H47" s="115">
        <f t="shared" si="11"/>
        <v>0</v>
      </c>
    </row>
    <row r="48" spans="1:8" ht="15.75" thickBot="1" x14ac:dyDescent="0.3">
      <c r="A48" s="144"/>
      <c r="B48" s="145" t="s">
        <v>131</v>
      </c>
      <c r="C48" s="146">
        <f t="shared" ref="C48:H48" si="12">SUM(C43:C47)</f>
        <v>0.32049296411927064</v>
      </c>
      <c r="D48" s="147">
        <f>SUM(D43:D47)</f>
        <v>4.8073944617890589</v>
      </c>
      <c r="E48" s="146">
        <f t="shared" si="12"/>
        <v>0.17500995430071037</v>
      </c>
      <c r="F48" s="147">
        <f t="shared" si="12"/>
        <v>2.6251493145106553</v>
      </c>
      <c r="G48" s="146">
        <f t="shared" si="12"/>
        <v>0.50610112664585305</v>
      </c>
      <c r="H48" s="147">
        <f t="shared" si="12"/>
        <v>7.5915168996877966</v>
      </c>
    </row>
    <row r="49" spans="1:8" ht="15.75" thickBot="1" x14ac:dyDescent="0.3">
      <c r="A49" s="139"/>
      <c r="B49" s="139"/>
      <c r="C49" s="140"/>
      <c r="D49" s="142"/>
      <c r="E49" s="142"/>
      <c r="F49" s="142"/>
      <c r="G49" s="140"/>
      <c r="H49" s="142"/>
    </row>
    <row r="50" spans="1:8" ht="15.75" x14ac:dyDescent="0.25">
      <c r="A50" s="148" t="s">
        <v>132</v>
      </c>
      <c r="B50" s="149" t="s">
        <v>133</v>
      </c>
      <c r="C50" s="150"/>
      <c r="D50" s="151"/>
      <c r="E50" s="152"/>
      <c r="F50" s="151"/>
      <c r="G50" s="150"/>
      <c r="H50" s="151"/>
    </row>
    <row r="51" spans="1:8" x14ac:dyDescent="0.25">
      <c r="A51" s="136" t="s">
        <v>134</v>
      </c>
      <c r="B51" s="134" t="s">
        <v>135</v>
      </c>
      <c r="C51" s="114"/>
      <c r="D51" s="115">
        <f t="shared" ref="D51:D54" si="13">C51*$D$18</f>
        <v>0</v>
      </c>
      <c r="E51" s="114"/>
      <c r="F51" s="115">
        <f>E51*$F$18</f>
        <v>0</v>
      </c>
      <c r="G51" s="114"/>
      <c r="H51" s="115">
        <f t="shared" ref="H51:H54" si="14">G51*$D$18</f>
        <v>0</v>
      </c>
    </row>
    <row r="52" spans="1:8" x14ac:dyDescent="0.25">
      <c r="A52" s="136" t="s">
        <v>136</v>
      </c>
      <c r="B52" s="134" t="s">
        <v>137</v>
      </c>
      <c r="C52" s="114"/>
      <c r="D52" s="115">
        <f t="shared" si="13"/>
        <v>0</v>
      </c>
      <c r="E52" s="114"/>
      <c r="F52" s="115">
        <f t="shared" ref="F52:F54" si="15">E52*$F$18</f>
        <v>0</v>
      </c>
      <c r="G52" s="114"/>
      <c r="H52" s="115">
        <f t="shared" si="14"/>
        <v>0</v>
      </c>
    </row>
    <row r="53" spans="1:8" x14ac:dyDescent="0.25">
      <c r="A53" s="137" t="s">
        <v>138</v>
      </c>
      <c r="B53" s="153" t="s">
        <v>139</v>
      </c>
      <c r="C53" s="114"/>
      <c r="D53" s="115">
        <f t="shared" si="13"/>
        <v>0</v>
      </c>
      <c r="E53" s="114"/>
      <c r="F53" s="115">
        <f t="shared" si="15"/>
        <v>0</v>
      </c>
      <c r="G53" s="114"/>
      <c r="H53" s="115">
        <f t="shared" si="14"/>
        <v>0</v>
      </c>
    </row>
    <row r="54" spans="1:8" x14ac:dyDescent="0.25">
      <c r="A54" s="137" t="s">
        <v>140</v>
      </c>
      <c r="B54" s="134" t="s">
        <v>141</v>
      </c>
      <c r="C54" s="114"/>
      <c r="D54" s="115">
        <f t="shared" si="13"/>
        <v>0</v>
      </c>
      <c r="E54" s="114"/>
      <c r="F54" s="115">
        <f t="shared" si="15"/>
        <v>0</v>
      </c>
      <c r="G54" s="114"/>
      <c r="H54" s="115">
        <f t="shared" si="14"/>
        <v>0</v>
      </c>
    </row>
    <row r="55" spans="1:8" ht="15.75" thickBot="1" x14ac:dyDescent="0.3">
      <c r="A55" s="154"/>
      <c r="B55" s="120" t="s">
        <v>142</v>
      </c>
      <c r="C55" s="121">
        <f>SUM(C51:C54)</f>
        <v>0</v>
      </c>
      <c r="D55" s="122">
        <f>SUM(D51:D54)</f>
        <v>0</v>
      </c>
      <c r="E55" s="121">
        <f>SUM(E51:E54)</f>
        <v>0</v>
      </c>
      <c r="F55" s="122">
        <f>SUM(F51:F54)</f>
        <v>0</v>
      </c>
      <c r="G55" s="121">
        <f>SUM(G51:G54)</f>
        <v>0</v>
      </c>
      <c r="H55" s="122">
        <f>(SUM(H51:H54))</f>
        <v>0</v>
      </c>
    </row>
    <row r="56" spans="1:8" ht="15.75" thickBot="1" x14ac:dyDescent="0.3">
      <c r="A56" s="155"/>
      <c r="B56" s="139"/>
      <c r="C56" s="140"/>
      <c r="D56" s="142"/>
      <c r="E56" s="142"/>
      <c r="F56" s="142"/>
      <c r="G56" s="140"/>
      <c r="H56" s="142"/>
    </row>
    <row r="57" spans="1:8" ht="15.75" x14ac:dyDescent="0.25">
      <c r="A57" s="148" t="s">
        <v>143</v>
      </c>
      <c r="B57" s="149" t="s">
        <v>144</v>
      </c>
      <c r="C57" s="156"/>
      <c r="D57" s="157"/>
      <c r="E57" s="158"/>
      <c r="F57" s="157"/>
      <c r="G57" s="156"/>
      <c r="H57" s="157"/>
    </row>
    <row r="58" spans="1:8" x14ac:dyDescent="0.25">
      <c r="A58" s="128" t="s">
        <v>145</v>
      </c>
      <c r="B58" s="153" t="s">
        <v>146</v>
      </c>
      <c r="C58" s="159"/>
      <c r="D58" s="160"/>
      <c r="E58" s="161"/>
      <c r="F58" s="160"/>
      <c r="G58" s="159"/>
      <c r="H58" s="160"/>
    </row>
    <row r="59" spans="1:8" x14ac:dyDescent="0.25">
      <c r="A59" s="137" t="s">
        <v>147</v>
      </c>
      <c r="B59" s="153" t="s">
        <v>148</v>
      </c>
      <c r="C59" s="114"/>
      <c r="D59" s="115">
        <f t="shared" ref="D59:D69" si="16">C59*$D$18</f>
        <v>0</v>
      </c>
      <c r="E59" s="114"/>
      <c r="F59" s="115">
        <f>E59*$F$18</f>
        <v>0</v>
      </c>
      <c r="G59" s="114"/>
      <c r="H59" s="115">
        <f t="shared" ref="H59:H69" si="17">G59*$D$18</f>
        <v>0</v>
      </c>
    </row>
    <row r="60" spans="1:8" x14ac:dyDescent="0.25">
      <c r="A60" s="137" t="s">
        <v>149</v>
      </c>
      <c r="B60" s="153" t="s">
        <v>150</v>
      </c>
      <c r="C60" s="114"/>
      <c r="D60" s="115">
        <f t="shared" si="16"/>
        <v>0</v>
      </c>
      <c r="E60" s="114"/>
      <c r="F60" s="115">
        <f t="shared" ref="F60:F69" si="18">E60*$F$18</f>
        <v>0</v>
      </c>
      <c r="G60" s="114"/>
      <c r="H60" s="115">
        <f t="shared" si="17"/>
        <v>0</v>
      </c>
    </row>
    <row r="61" spans="1:8" x14ac:dyDescent="0.25">
      <c r="A61" s="137" t="s">
        <v>151</v>
      </c>
      <c r="B61" s="153" t="s">
        <v>152</v>
      </c>
      <c r="C61" s="114"/>
      <c r="D61" s="115">
        <f t="shared" si="16"/>
        <v>0</v>
      </c>
      <c r="E61" s="114"/>
      <c r="F61" s="115">
        <f t="shared" si="18"/>
        <v>0</v>
      </c>
      <c r="G61" s="114"/>
      <c r="H61" s="115">
        <f t="shared" si="17"/>
        <v>0</v>
      </c>
    </row>
    <row r="62" spans="1:8" x14ac:dyDescent="0.25">
      <c r="A62" s="137" t="s">
        <v>153</v>
      </c>
      <c r="B62" s="153" t="s">
        <v>154</v>
      </c>
      <c r="C62" s="114"/>
      <c r="D62" s="115">
        <f t="shared" si="16"/>
        <v>0</v>
      </c>
      <c r="E62" s="114"/>
      <c r="F62" s="115">
        <f t="shared" si="18"/>
        <v>0</v>
      </c>
      <c r="G62" s="114"/>
      <c r="H62" s="115">
        <f t="shared" si="17"/>
        <v>0</v>
      </c>
    </row>
    <row r="63" spans="1:8" x14ac:dyDescent="0.25">
      <c r="A63" s="137" t="s">
        <v>155</v>
      </c>
      <c r="B63" s="153" t="s">
        <v>156</v>
      </c>
      <c r="C63" s="114"/>
      <c r="D63" s="115">
        <f t="shared" si="16"/>
        <v>0</v>
      </c>
      <c r="E63" s="114"/>
      <c r="F63" s="115">
        <f t="shared" si="18"/>
        <v>0</v>
      </c>
      <c r="G63" s="114"/>
      <c r="H63" s="115">
        <f t="shared" si="17"/>
        <v>0</v>
      </c>
    </row>
    <row r="64" spans="1:8" x14ac:dyDescent="0.25">
      <c r="A64" s="137" t="s">
        <v>157</v>
      </c>
      <c r="B64" s="153" t="s">
        <v>158</v>
      </c>
      <c r="C64" s="114"/>
      <c r="D64" s="115">
        <f t="shared" si="16"/>
        <v>0</v>
      </c>
      <c r="E64" s="114"/>
      <c r="F64" s="115">
        <f t="shared" si="18"/>
        <v>0</v>
      </c>
      <c r="G64" s="114"/>
      <c r="H64" s="115">
        <f t="shared" si="17"/>
        <v>0</v>
      </c>
    </row>
    <row r="65" spans="1:8" x14ac:dyDescent="0.25">
      <c r="A65" s="137" t="s">
        <v>159</v>
      </c>
      <c r="B65" s="153" t="s">
        <v>160</v>
      </c>
      <c r="C65" s="114"/>
      <c r="D65" s="115">
        <f t="shared" si="16"/>
        <v>0</v>
      </c>
      <c r="E65" s="114"/>
      <c r="F65" s="115">
        <f t="shared" si="18"/>
        <v>0</v>
      </c>
      <c r="G65" s="114"/>
      <c r="H65" s="115">
        <f t="shared" si="17"/>
        <v>0</v>
      </c>
    </row>
    <row r="66" spans="1:8" x14ac:dyDescent="0.25">
      <c r="A66" s="137" t="s">
        <v>161</v>
      </c>
      <c r="B66" s="153" t="s">
        <v>162</v>
      </c>
      <c r="C66" s="114"/>
      <c r="D66" s="115">
        <f t="shared" si="16"/>
        <v>0</v>
      </c>
      <c r="E66" s="114"/>
      <c r="F66" s="115">
        <f t="shared" si="18"/>
        <v>0</v>
      </c>
      <c r="G66" s="114"/>
      <c r="H66" s="115">
        <f t="shared" si="17"/>
        <v>0</v>
      </c>
    </row>
    <row r="67" spans="1:8" x14ac:dyDescent="0.25">
      <c r="A67" s="137" t="s">
        <v>163</v>
      </c>
      <c r="B67" s="153" t="s">
        <v>164</v>
      </c>
      <c r="C67" s="114"/>
      <c r="D67" s="115">
        <f t="shared" si="16"/>
        <v>0</v>
      </c>
      <c r="E67" s="114"/>
      <c r="F67" s="115">
        <f t="shared" si="18"/>
        <v>0</v>
      </c>
      <c r="G67" s="114"/>
      <c r="H67" s="115">
        <f t="shared" si="17"/>
        <v>0</v>
      </c>
    </row>
    <row r="68" spans="1:8" x14ac:dyDescent="0.25">
      <c r="A68" s="137" t="s">
        <v>165</v>
      </c>
      <c r="B68" s="153" t="s">
        <v>166</v>
      </c>
      <c r="C68" s="114"/>
      <c r="D68" s="115">
        <f t="shared" si="16"/>
        <v>0</v>
      </c>
      <c r="E68" s="114"/>
      <c r="F68" s="115">
        <f t="shared" si="18"/>
        <v>0</v>
      </c>
      <c r="G68" s="114"/>
      <c r="H68" s="115">
        <f t="shared" si="17"/>
        <v>0</v>
      </c>
    </row>
    <row r="69" spans="1:8" x14ac:dyDescent="0.25">
      <c r="A69" s="137" t="s">
        <v>167</v>
      </c>
      <c r="B69" s="153" t="s">
        <v>168</v>
      </c>
      <c r="C69" s="114"/>
      <c r="D69" s="115">
        <f t="shared" si="16"/>
        <v>0</v>
      </c>
      <c r="E69" s="114"/>
      <c r="F69" s="115">
        <f t="shared" si="18"/>
        <v>0</v>
      </c>
      <c r="G69" s="114"/>
      <c r="H69" s="115">
        <f t="shared" si="17"/>
        <v>0</v>
      </c>
    </row>
    <row r="70" spans="1:8" ht="15.75" thickBot="1" x14ac:dyDescent="0.3">
      <c r="A70" s="138"/>
      <c r="B70" s="120" t="s">
        <v>169</v>
      </c>
      <c r="C70" s="121">
        <f t="shared" ref="C70:H70" si="19">SUM(C59:C69)</f>
        <v>0</v>
      </c>
      <c r="D70" s="122">
        <f t="shared" si="19"/>
        <v>0</v>
      </c>
      <c r="E70" s="121">
        <f t="shared" si="19"/>
        <v>0</v>
      </c>
      <c r="F70" s="122">
        <f t="shared" si="19"/>
        <v>0</v>
      </c>
      <c r="G70" s="121">
        <f t="shared" si="19"/>
        <v>0</v>
      </c>
      <c r="H70" s="122">
        <f t="shared" si="19"/>
        <v>0</v>
      </c>
    </row>
    <row r="71" spans="1:8" ht="15.75" thickBot="1" x14ac:dyDescent="0.3">
      <c r="A71" s="139"/>
      <c r="B71" s="139"/>
      <c r="C71" s="140"/>
      <c r="D71" s="142"/>
      <c r="E71" s="142"/>
      <c r="F71" s="142"/>
      <c r="G71" s="140"/>
      <c r="H71" s="142"/>
    </row>
    <row r="72" spans="1:8" ht="16.5" thickBot="1" x14ac:dyDescent="0.3">
      <c r="A72" s="102" t="s">
        <v>170</v>
      </c>
      <c r="B72" s="103" t="s">
        <v>171</v>
      </c>
      <c r="C72" s="146">
        <f>C18+C48+C55+C70</f>
        <v>1.3204929641192706</v>
      </c>
      <c r="D72" s="162">
        <f>D18+D48+D55+D70</f>
        <v>19.807394461789059</v>
      </c>
      <c r="E72" s="146">
        <f t="shared" ref="E72:H72" si="20">E18+E48+E55+E70</f>
        <v>1.1750099543007104</v>
      </c>
      <c r="F72" s="162">
        <f t="shared" si="20"/>
        <v>17.625149314510654</v>
      </c>
      <c r="G72" s="146">
        <f t="shared" si="20"/>
        <v>1.506101126645853</v>
      </c>
      <c r="H72" s="162">
        <f t="shared" si="20"/>
        <v>22.591516899687797</v>
      </c>
    </row>
    <row r="73" spans="1:8" ht="16.5" thickBot="1" x14ac:dyDescent="0.3">
      <c r="A73" s="163" t="s">
        <v>172</v>
      </c>
      <c r="B73" s="164" t="s">
        <v>218</v>
      </c>
      <c r="C73" s="165"/>
      <c r="D73" s="166">
        <f>C73*D72</f>
        <v>0</v>
      </c>
      <c r="E73" s="165"/>
      <c r="F73" s="166">
        <f>E73*F72</f>
        <v>0</v>
      </c>
      <c r="G73" s="165"/>
      <c r="H73" s="166">
        <f>G73*H72</f>
        <v>0</v>
      </c>
    </row>
    <row r="74" spans="1:8" ht="16.5" thickBot="1" x14ac:dyDescent="0.3">
      <c r="A74" s="167" t="s">
        <v>173</v>
      </c>
      <c r="B74" s="168" t="s">
        <v>219</v>
      </c>
      <c r="C74" s="169"/>
      <c r="D74" s="170">
        <f>C74*D72</f>
        <v>0</v>
      </c>
      <c r="E74" s="169"/>
      <c r="F74" s="170">
        <f>E74*F72</f>
        <v>0</v>
      </c>
      <c r="G74" s="169"/>
      <c r="H74" s="170">
        <f>G74*H72</f>
        <v>0</v>
      </c>
    </row>
    <row r="75" spans="1:8" ht="15.75" thickBot="1" x14ac:dyDescent="0.3">
      <c r="C75" s="171"/>
      <c r="D75" s="172"/>
      <c r="E75" s="172"/>
      <c r="F75" s="172"/>
      <c r="G75" s="171"/>
      <c r="H75" s="172"/>
    </row>
    <row r="76" spans="1:8" ht="18.75" customHeight="1" thickBot="1" x14ac:dyDescent="0.3">
      <c r="A76" s="342" t="s">
        <v>188</v>
      </c>
      <c r="B76" s="343"/>
      <c r="C76" s="104">
        <f>D77/D18-C18</f>
        <v>0.32049296411927064</v>
      </c>
      <c r="D76" s="173">
        <f>C76*$D$18</f>
        <v>4.8073944617890598</v>
      </c>
      <c r="E76" s="104">
        <f>F77/F18-E18</f>
        <v>0.1750099543007102</v>
      </c>
      <c r="F76" s="173">
        <f>E76*$D$18</f>
        <v>2.625149314510653</v>
      </c>
      <c r="G76" s="104">
        <f>H77/H18-G18</f>
        <v>0.50610112664585305</v>
      </c>
      <c r="H76" s="173">
        <f>G76*$D$18</f>
        <v>7.5915168996877957</v>
      </c>
    </row>
    <row r="77" spans="1:8" ht="18.75" customHeight="1" thickBot="1" x14ac:dyDescent="0.3">
      <c r="A77" s="344" t="s">
        <v>189</v>
      </c>
      <c r="B77" s="345"/>
      <c r="C77" s="104">
        <f>+C76+C18</f>
        <v>1.3204929641192706</v>
      </c>
      <c r="D77" s="174">
        <f>D72+D73+D74</f>
        <v>19.807394461789059</v>
      </c>
      <c r="E77" s="104">
        <f>+E76+E18</f>
        <v>1.1750099543007102</v>
      </c>
      <c r="F77" s="174">
        <f>F72+F73+F74</f>
        <v>17.625149314510654</v>
      </c>
      <c r="G77" s="104">
        <f>+G76+G18</f>
        <v>1.506101126645853</v>
      </c>
      <c r="H77" s="174">
        <f>H72+H73+H74</f>
        <v>22.591516899687797</v>
      </c>
    </row>
    <row r="78" spans="1:8" ht="15.75" customHeight="1" thickBot="1" x14ac:dyDescent="0.3">
      <c r="A78" s="344" t="s">
        <v>174</v>
      </c>
      <c r="B78" s="345"/>
      <c r="C78" s="104">
        <f>(D18+D48+D51+D59+D60+D63)/D77</f>
        <v>1</v>
      </c>
      <c r="D78" s="162"/>
      <c r="E78" s="104">
        <f>(F18+F48+F51+F59+F60+F63)/F77</f>
        <v>1</v>
      </c>
      <c r="F78" s="162"/>
      <c r="G78" s="104">
        <f>(H18+H48+H51+H59+H60+H63)/H77</f>
        <v>1</v>
      </c>
      <c r="H78" s="162"/>
    </row>
    <row r="79" spans="1:8" x14ac:dyDescent="0.25">
      <c r="C79" s="175"/>
      <c r="D79" s="176"/>
      <c r="E79" s="176"/>
      <c r="F79" s="176"/>
      <c r="G79" s="175"/>
      <c r="H79" s="176"/>
    </row>
    <row r="80" spans="1:8" ht="15.75" thickBot="1" x14ac:dyDescent="0.3">
      <c r="A80" s="177" t="s">
        <v>190</v>
      </c>
      <c r="B80" s="178"/>
      <c r="C80" s="179"/>
      <c r="D80" s="180"/>
      <c r="E80" s="180"/>
      <c r="F80" s="180"/>
      <c r="G80" s="179"/>
      <c r="H80" s="180"/>
    </row>
    <row r="81" spans="1:8" ht="31.5" customHeight="1" thickBot="1" x14ac:dyDescent="0.3">
      <c r="A81" s="346" t="s">
        <v>175</v>
      </c>
      <c r="B81" s="346"/>
      <c r="C81" s="329"/>
      <c r="D81" s="330"/>
      <c r="E81" s="341"/>
      <c r="F81" s="330"/>
      <c r="G81" s="329"/>
      <c r="H81" s="330"/>
    </row>
    <row r="82" spans="1:8" ht="22.5" customHeight="1" thickBot="1" x14ac:dyDescent="0.35">
      <c r="A82" s="331" t="s">
        <v>176</v>
      </c>
      <c r="B82" s="332"/>
      <c r="C82" s="333">
        <f>(D77*C81)+(F77*E81)+(H77*G81)</f>
        <v>0</v>
      </c>
      <c r="D82" s="334"/>
      <c r="E82" s="334"/>
      <c r="F82" s="334"/>
      <c r="G82" s="334"/>
      <c r="H82" s="335"/>
    </row>
    <row r="83" spans="1:8" ht="15.75" customHeight="1" thickBot="1" x14ac:dyDescent="0.3">
      <c r="A83" s="336" t="s">
        <v>177</v>
      </c>
      <c r="B83" s="337"/>
      <c r="C83" s="338">
        <f>C82/D18-C18</f>
        <v>-1</v>
      </c>
      <c r="D83" s="339"/>
      <c r="E83" s="339"/>
      <c r="F83" s="339"/>
      <c r="G83" s="339"/>
      <c r="H83" s="340"/>
    </row>
    <row r="84" spans="1:8" x14ac:dyDescent="0.25">
      <c r="C84" s="175"/>
      <c r="D84" s="176"/>
      <c r="E84" s="176"/>
      <c r="F84" s="176"/>
      <c r="G84" s="175"/>
      <c r="H84" s="176"/>
    </row>
    <row r="87" spans="1:8" x14ac:dyDescent="0.25">
      <c r="A87" s="181"/>
    </row>
  </sheetData>
  <sheetProtection password="EEC9" sheet="1" objects="1" scenarios="1"/>
  <mergeCells count="25">
    <mergeCell ref="A11:B11"/>
    <mergeCell ref="C2:D3"/>
    <mergeCell ref="E2:H3"/>
    <mergeCell ref="A7:B7"/>
    <mergeCell ref="A8:B8"/>
    <mergeCell ref="A10:B10"/>
    <mergeCell ref="A5:H5"/>
    <mergeCell ref="A12:B12"/>
    <mergeCell ref="C15:D16"/>
    <mergeCell ref="E15:F16"/>
    <mergeCell ref="G15:H16"/>
    <mergeCell ref="C19:D19"/>
    <mergeCell ref="E19:F19"/>
    <mergeCell ref="G19:H19"/>
    <mergeCell ref="A76:B76"/>
    <mergeCell ref="A77:B77"/>
    <mergeCell ref="A78:B78"/>
    <mergeCell ref="A81:B81"/>
    <mergeCell ref="C81:D81"/>
    <mergeCell ref="G81:H81"/>
    <mergeCell ref="A82:B82"/>
    <mergeCell ref="C82:H82"/>
    <mergeCell ref="A83:B83"/>
    <mergeCell ref="C83:H83"/>
    <mergeCell ref="E81:F81"/>
  </mergeCells>
  <pageMargins left="0.7" right="0.7" top="0.75" bottom="0.75" header="0.3" footer="0.3"/>
  <pageSetup paperSize="9" scale="5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Ausfüllen_Kalkulationsdaten UR</vt:lpstr>
      <vt:lpstr>Objektdaten_Stunden</vt:lpstr>
      <vt:lpstr>Zusatzkalkulation SVS</vt:lpstr>
      <vt:lpstr>'Ausfüllen_Kalkulationsdaten UR'!Druckbereich</vt:lpstr>
      <vt:lpstr>Objektdaten_Stunden!Drucktitel</vt:lpstr>
    </vt:vector>
  </TitlesOfParts>
  <Company>Landeshauptstadt Hannover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Kreblewska, Wiktoria (18.71)</dc:creator>
  <cp:lastModifiedBy>Trottnow, Wiktoria (18.71)</cp:lastModifiedBy>
  <cp:lastPrinted>2021-02-04T12:16:09Z</cp:lastPrinted>
  <dcterms:created xsi:type="dcterms:W3CDTF">2011-01-24T07:48:32Z</dcterms:created>
  <dcterms:modified xsi:type="dcterms:W3CDTF">2026-02-17T10:04:38Z</dcterms:modified>
</cp:coreProperties>
</file>